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/>
  </bookViews>
  <sheets>
    <sheet name="28.11." sheetId="30" r:id="rId1"/>
  </sheets>
  <calcPr calcId="124519"/>
</workbook>
</file>

<file path=xl/calcChain.xml><?xml version="1.0" encoding="utf-8"?>
<calcChain xmlns="http://schemas.openxmlformats.org/spreadsheetml/2006/main">
  <c r="I66" i="30"/>
  <c r="G66"/>
  <c r="H66"/>
  <c r="P66"/>
  <c r="N66"/>
  <c r="L66"/>
  <c r="M34"/>
  <c r="O65"/>
  <c r="M64"/>
  <c r="M63"/>
  <c r="M62"/>
  <c r="M61"/>
  <c r="M60"/>
  <c r="M59"/>
  <c r="M65"/>
  <c r="M66" s="1"/>
  <c r="N65"/>
  <c r="P65"/>
  <c r="Q65"/>
  <c r="R65" s="1"/>
  <c r="M58"/>
  <c r="M55"/>
  <c r="M54"/>
  <c r="M53"/>
  <c r="M52"/>
  <c r="M51"/>
  <c r="M50"/>
  <c r="M49"/>
  <c r="M46"/>
  <c r="M45"/>
  <c r="M44"/>
  <c r="M43"/>
  <c r="M42"/>
  <c r="M41"/>
  <c r="M40"/>
  <c r="M33"/>
  <c r="M32"/>
  <c r="M31"/>
  <c r="M30"/>
  <c r="M29"/>
  <c r="M28"/>
  <c r="M27"/>
  <c r="M24"/>
  <c r="M23"/>
  <c r="M22"/>
  <c r="M21"/>
  <c r="M20"/>
  <c r="M19"/>
  <c r="M18"/>
  <c r="M15"/>
  <c r="M14"/>
  <c r="M13"/>
  <c r="M12"/>
  <c r="M11"/>
  <c r="M10"/>
  <c r="F65"/>
  <c r="F64"/>
  <c r="F63"/>
  <c r="F62"/>
  <c r="F61"/>
  <c r="F60"/>
  <c r="F59"/>
  <c r="F58"/>
  <c r="F55"/>
  <c r="F54"/>
  <c r="F53"/>
  <c r="F52"/>
  <c r="F51"/>
  <c r="F50"/>
  <c r="F49"/>
  <c r="F46"/>
  <c r="F45"/>
  <c r="F44"/>
  <c r="F43"/>
  <c r="F42"/>
  <c r="F41"/>
  <c r="F40"/>
  <c r="F33"/>
  <c r="F32"/>
  <c r="F31"/>
  <c r="F30"/>
  <c r="F29"/>
  <c r="F28"/>
  <c r="F27"/>
  <c r="F24"/>
  <c r="F23"/>
  <c r="F22"/>
  <c r="F21"/>
  <c r="F20"/>
  <c r="F19"/>
  <c r="F18"/>
  <c r="F15"/>
  <c r="F14"/>
  <c r="F13"/>
  <c r="F12"/>
  <c r="F11"/>
  <c r="F10"/>
  <c r="F9"/>
  <c r="M56" l="1"/>
  <c r="F56"/>
  <c r="M47"/>
  <c r="F47"/>
  <c r="M25"/>
  <c r="M16"/>
  <c r="M9"/>
  <c r="S14" l="1"/>
  <c r="S12"/>
  <c r="S11"/>
  <c r="S13"/>
  <c r="S15"/>
  <c r="W64"/>
  <c r="W63"/>
  <c r="W62"/>
  <c r="W61"/>
  <c r="W60"/>
  <c r="W59"/>
  <c r="W58"/>
  <c r="W55"/>
  <c r="W54"/>
  <c r="W53"/>
  <c r="W52"/>
  <c r="W51"/>
  <c r="W50"/>
  <c r="W49"/>
  <c r="W46"/>
  <c r="W45"/>
  <c r="W44"/>
  <c r="W43"/>
  <c r="W42"/>
  <c r="W41"/>
  <c r="W40"/>
  <c r="W33"/>
  <c r="W32"/>
  <c r="W31"/>
  <c r="W30"/>
  <c r="W29"/>
  <c r="W28"/>
  <c r="W27"/>
  <c r="W24"/>
  <c r="W23"/>
  <c r="W22"/>
  <c r="W21"/>
  <c r="W20"/>
  <c r="W19"/>
  <c r="W18"/>
  <c r="W15"/>
  <c r="W14"/>
  <c r="W13"/>
  <c r="W12"/>
  <c r="W11"/>
  <c r="W10"/>
  <c r="W9"/>
  <c r="V64"/>
  <c r="X64" s="1"/>
  <c r="V63"/>
  <c r="X63" s="1"/>
  <c r="V62"/>
  <c r="X62" s="1"/>
  <c r="V61"/>
  <c r="X61" s="1"/>
  <c r="V60"/>
  <c r="X60" s="1"/>
  <c r="V59"/>
  <c r="X59" s="1"/>
  <c r="V58"/>
  <c r="V65" s="1"/>
  <c r="V55"/>
  <c r="V54"/>
  <c r="V53"/>
  <c r="V52"/>
  <c r="V51"/>
  <c r="V50"/>
  <c r="V49"/>
  <c r="V46"/>
  <c r="V45"/>
  <c r="V44"/>
  <c r="V43"/>
  <c r="V42"/>
  <c r="V41"/>
  <c r="V40"/>
  <c r="V47" s="1"/>
  <c r="V33"/>
  <c r="V32"/>
  <c r="V31"/>
  <c r="V30"/>
  <c r="V29"/>
  <c r="V28"/>
  <c r="V27"/>
  <c r="V24"/>
  <c r="V23"/>
  <c r="V22"/>
  <c r="X22" s="1"/>
  <c r="V21"/>
  <c r="X21" s="1"/>
  <c r="V20"/>
  <c r="V19"/>
  <c r="V18"/>
  <c r="X18" s="1"/>
  <c r="V15"/>
  <c r="V14"/>
  <c r="V13"/>
  <c r="V12"/>
  <c r="V11"/>
  <c r="V10"/>
  <c r="V9"/>
  <c r="X9" s="1"/>
  <c r="T64"/>
  <c r="T63"/>
  <c r="T62"/>
  <c r="T61"/>
  <c r="T60"/>
  <c r="T59"/>
  <c r="T58"/>
  <c r="T55"/>
  <c r="T54"/>
  <c r="T53"/>
  <c r="T52"/>
  <c r="T51"/>
  <c r="T50"/>
  <c r="T49"/>
  <c r="T46"/>
  <c r="T45"/>
  <c r="T44"/>
  <c r="T43"/>
  <c r="T42"/>
  <c r="T41"/>
  <c r="T40"/>
  <c r="T33"/>
  <c r="T32"/>
  <c r="T31"/>
  <c r="T30"/>
  <c r="T29"/>
  <c r="T28"/>
  <c r="T27"/>
  <c r="T24"/>
  <c r="T23"/>
  <c r="T22"/>
  <c r="T21"/>
  <c r="T20"/>
  <c r="T19"/>
  <c r="T18"/>
  <c r="T15"/>
  <c r="T14"/>
  <c r="T13"/>
  <c r="T12"/>
  <c r="T11"/>
  <c r="T10"/>
  <c r="T9"/>
  <c r="S64"/>
  <c r="S63"/>
  <c r="U63" s="1"/>
  <c r="S62"/>
  <c r="U62" s="1"/>
  <c r="S61"/>
  <c r="U61" s="1"/>
  <c r="S60"/>
  <c r="U60" s="1"/>
  <c r="S59"/>
  <c r="U59" s="1"/>
  <c r="S58"/>
  <c r="S65" s="1"/>
  <c r="S55"/>
  <c r="S54"/>
  <c r="S53"/>
  <c r="S52"/>
  <c r="S51"/>
  <c r="S50"/>
  <c r="S49"/>
  <c r="S56" s="1"/>
  <c r="S46"/>
  <c r="S45"/>
  <c r="S44"/>
  <c r="S43"/>
  <c r="S42"/>
  <c r="S41"/>
  <c r="S40"/>
  <c r="S33"/>
  <c r="S32"/>
  <c r="S31"/>
  <c r="S30"/>
  <c r="S29"/>
  <c r="S28"/>
  <c r="S27"/>
  <c r="S34" s="1"/>
  <c r="S24"/>
  <c r="S23"/>
  <c r="U23" s="1"/>
  <c r="S22"/>
  <c r="U22" s="1"/>
  <c r="S21"/>
  <c r="U21" s="1"/>
  <c r="S20"/>
  <c r="U20" s="1"/>
  <c r="S19"/>
  <c r="U19" s="1"/>
  <c r="S18"/>
  <c r="S10"/>
  <c r="J65"/>
  <c r="Q56"/>
  <c r="R56" s="1"/>
  <c r="J56"/>
  <c r="Q47"/>
  <c r="R47" s="1"/>
  <c r="J47"/>
  <c r="Q34"/>
  <c r="R34" s="1"/>
  <c r="J34"/>
  <c r="J25"/>
  <c r="R64"/>
  <c r="R63"/>
  <c r="R62"/>
  <c r="R61"/>
  <c r="R60"/>
  <c r="R59"/>
  <c r="R58"/>
  <c r="R55"/>
  <c r="R54"/>
  <c r="R53"/>
  <c r="R52"/>
  <c r="R51"/>
  <c r="R50"/>
  <c r="R49"/>
  <c r="R46"/>
  <c r="R45"/>
  <c r="R43"/>
  <c r="R42"/>
  <c r="R41"/>
  <c r="R40"/>
  <c r="R33"/>
  <c r="R32"/>
  <c r="R31"/>
  <c r="R30"/>
  <c r="R29"/>
  <c r="R28"/>
  <c r="R27"/>
  <c r="R24"/>
  <c r="R22"/>
  <c r="R21"/>
  <c r="R20"/>
  <c r="R19"/>
  <c r="R18"/>
  <c r="R15"/>
  <c r="R14"/>
  <c r="R13"/>
  <c r="R12"/>
  <c r="R11"/>
  <c r="R10"/>
  <c r="R9"/>
  <c r="K64"/>
  <c r="K63"/>
  <c r="K62"/>
  <c r="K61"/>
  <c r="K60"/>
  <c r="K59"/>
  <c r="K58"/>
  <c r="K55"/>
  <c r="K54"/>
  <c r="K53"/>
  <c r="K52"/>
  <c r="K51"/>
  <c r="K50"/>
  <c r="K49"/>
  <c r="K46"/>
  <c r="K45"/>
  <c r="K44"/>
  <c r="K43"/>
  <c r="K41"/>
  <c r="K40"/>
  <c r="K33"/>
  <c r="K32"/>
  <c r="K31"/>
  <c r="K30"/>
  <c r="K29"/>
  <c r="K28"/>
  <c r="K27"/>
  <c r="K24"/>
  <c r="K23"/>
  <c r="K22"/>
  <c r="K21"/>
  <c r="K20"/>
  <c r="K19"/>
  <c r="K18"/>
  <c r="K15"/>
  <c r="K14"/>
  <c r="K13"/>
  <c r="K12"/>
  <c r="K11"/>
  <c r="K10"/>
  <c r="K9"/>
  <c r="Q25"/>
  <c r="R25" s="1"/>
  <c r="Q16"/>
  <c r="R16" s="1"/>
  <c r="J16"/>
  <c r="D65"/>
  <c r="C65"/>
  <c r="O64"/>
  <c r="H64"/>
  <c r="O63"/>
  <c r="H63"/>
  <c r="O62"/>
  <c r="H62"/>
  <c r="O61"/>
  <c r="H61"/>
  <c r="O60"/>
  <c r="H60"/>
  <c r="O59"/>
  <c r="H59"/>
  <c r="O58"/>
  <c r="H58"/>
  <c r="D56"/>
  <c r="C56"/>
  <c r="O55"/>
  <c r="H55"/>
  <c r="O54"/>
  <c r="H54"/>
  <c r="O53"/>
  <c r="H53"/>
  <c r="O52"/>
  <c r="H52"/>
  <c r="O51"/>
  <c r="H51"/>
  <c r="O50"/>
  <c r="H50"/>
  <c r="O49"/>
  <c r="H49"/>
  <c r="D47"/>
  <c r="C47"/>
  <c r="O46"/>
  <c r="H46"/>
  <c r="O45"/>
  <c r="H45"/>
  <c r="O44"/>
  <c r="H44"/>
  <c r="O43"/>
  <c r="H43"/>
  <c r="O42"/>
  <c r="H42"/>
  <c r="O41"/>
  <c r="H41"/>
  <c r="O40"/>
  <c r="H40"/>
  <c r="N34"/>
  <c r="F34"/>
  <c r="D34"/>
  <c r="C34"/>
  <c r="O33"/>
  <c r="H33"/>
  <c r="O32"/>
  <c r="H32"/>
  <c r="O31"/>
  <c r="H31"/>
  <c r="O30"/>
  <c r="H30"/>
  <c r="O29"/>
  <c r="H29"/>
  <c r="O28"/>
  <c r="H28"/>
  <c r="O27"/>
  <c r="H27"/>
  <c r="G25"/>
  <c r="F25"/>
  <c r="D25"/>
  <c r="C25"/>
  <c r="O24"/>
  <c r="H24"/>
  <c r="O23"/>
  <c r="H23"/>
  <c r="O22"/>
  <c r="H22"/>
  <c r="O21"/>
  <c r="H21"/>
  <c r="O20"/>
  <c r="H20"/>
  <c r="O19"/>
  <c r="H19"/>
  <c r="O18"/>
  <c r="H18"/>
  <c r="F16"/>
  <c r="D16"/>
  <c r="C16"/>
  <c r="O15"/>
  <c r="H15"/>
  <c r="O14"/>
  <c r="H14"/>
  <c r="O13"/>
  <c r="H13"/>
  <c r="O12"/>
  <c r="H12"/>
  <c r="O11"/>
  <c r="H11"/>
  <c r="O10"/>
  <c r="H10"/>
  <c r="O9"/>
  <c r="H9"/>
  <c r="T65" l="1"/>
  <c r="Q66"/>
  <c r="F66"/>
  <c r="S25"/>
  <c r="S47"/>
  <c r="X24"/>
  <c r="V25"/>
  <c r="V34"/>
  <c r="V56"/>
  <c r="W16"/>
  <c r="X20"/>
  <c r="W56"/>
  <c r="W65"/>
  <c r="X58"/>
  <c r="X65" s="1"/>
  <c r="U64"/>
  <c r="U58"/>
  <c r="X49"/>
  <c r="X51"/>
  <c r="X53"/>
  <c r="X55"/>
  <c r="X50"/>
  <c r="X52"/>
  <c r="X54"/>
  <c r="T56"/>
  <c r="U50"/>
  <c r="U52"/>
  <c r="U54"/>
  <c r="U49"/>
  <c r="U51"/>
  <c r="U53"/>
  <c r="U55"/>
  <c r="W47"/>
  <c r="X41"/>
  <c r="X43"/>
  <c r="X45"/>
  <c r="X40"/>
  <c r="X42"/>
  <c r="X44"/>
  <c r="X46"/>
  <c r="T47"/>
  <c r="U40"/>
  <c r="U44"/>
  <c r="U46"/>
  <c r="U41"/>
  <c r="U43"/>
  <c r="U45"/>
  <c r="W34"/>
  <c r="X27"/>
  <c r="X29"/>
  <c r="X31"/>
  <c r="X33"/>
  <c r="X28"/>
  <c r="X30"/>
  <c r="X32"/>
  <c r="T34"/>
  <c r="U28"/>
  <c r="U30"/>
  <c r="U32"/>
  <c r="U27"/>
  <c r="U29"/>
  <c r="U31"/>
  <c r="U33"/>
  <c r="W25"/>
  <c r="X19"/>
  <c r="X25" s="1"/>
  <c r="T25"/>
  <c r="X10"/>
  <c r="X12"/>
  <c r="X14"/>
  <c r="V16"/>
  <c r="V66" s="1"/>
  <c r="X11"/>
  <c r="X13"/>
  <c r="X15"/>
  <c r="T16"/>
  <c r="U18"/>
  <c r="U24"/>
  <c r="U10"/>
  <c r="U12"/>
  <c r="U14"/>
  <c r="S9"/>
  <c r="S16" s="1"/>
  <c r="U11"/>
  <c r="U13"/>
  <c r="U15"/>
  <c r="D66"/>
  <c r="O66"/>
  <c r="J66"/>
  <c r="T66" s="1"/>
  <c r="U66" s="1"/>
  <c r="H25"/>
  <c r="O25"/>
  <c r="H47"/>
  <c r="O47"/>
  <c r="H65"/>
  <c r="C66"/>
  <c r="O16"/>
  <c r="H34"/>
  <c r="O34"/>
  <c r="H56"/>
  <c r="O56"/>
  <c r="H16"/>
  <c r="U65" l="1"/>
  <c r="W66"/>
  <c r="X56"/>
  <c r="U56"/>
  <c r="R66"/>
  <c r="X47"/>
  <c r="U47"/>
  <c r="X34"/>
  <c r="U34"/>
  <c r="X16"/>
  <c r="U25"/>
  <c r="U9"/>
  <c r="U16" s="1"/>
  <c r="K65"/>
  <c r="K47"/>
  <c r="K25"/>
  <c r="K16"/>
  <c r="K56"/>
  <c r="K34"/>
  <c r="X66" l="1"/>
  <c r="K66"/>
</calcChain>
</file>

<file path=xl/sharedStrings.xml><?xml version="1.0" encoding="utf-8"?>
<sst xmlns="http://schemas.openxmlformats.org/spreadsheetml/2006/main" count="131" uniqueCount="74">
  <si>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</si>
  <si>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</si>
  <si>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</si>
  <si>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</si>
  <si>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</si>
  <si>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</si>
  <si>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</si>
  <si>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</si>
  <si>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</si>
  <si>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</si>
  <si>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</si>
  <si>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</si>
  <si>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</si>
  <si>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</si>
  <si>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</si>
  <si>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</si>
  <si>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</si>
  <si>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</si>
  <si>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</si>
  <si>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</si>
  <si>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</si>
  <si>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</si>
  <si>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</si>
  <si>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</si>
  <si>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</si>
  <si>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</si>
  <si>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</si>
  <si>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</si>
  <si>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</si>
  <si>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</si>
  <si>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</si>
  <si>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</si>
  <si>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</si>
  <si>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</si>
  <si>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</si>
  <si>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</si>
  <si>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</si>
  <si>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</si>
  <si>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</si>
  <si>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</si>
  <si>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</si>
  <si>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</si>
  <si>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</si>
  <si>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</si>
  <si>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</si>
  <si>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</si>
  <si>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</si>
  <si>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</si>
  <si>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</si>
  <si>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</si>
  <si>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</si>
  <si>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</si>
  <si>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</si>
  <si>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</si>
  <si>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</si>
  <si>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</si>
  <si>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</si>
  <si>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</si>
  <si>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Арсаев Р. Э.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</si>
  <si>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</si>
  <si>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</si>
  <si>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 xml:space="preserve"> </t>
  </si>
  <si>
    <t xml:space="preserve">уточненный план по </t>
  </si>
  <si>
    <t>актуализации</t>
  </si>
  <si>
    <t>земельных участков</t>
  </si>
  <si>
    <t>ОКСов</t>
  </si>
  <si>
    <t>план на 2016 год</t>
  </si>
  <si>
    <t>выполнение плана</t>
  </si>
  <si>
    <t>задание до конца года</t>
  </si>
  <si>
    <t>ноябрь</t>
  </si>
  <si>
    <t>за 10 мес.</t>
  </si>
  <si>
    <t>(по состоянию на 28 ноября 2016 г.)</t>
  </si>
  <si>
    <t>факт на 28.11.</t>
  </si>
  <si>
    <t>Бакиев И. К.</t>
  </si>
</sst>
</file>

<file path=xl/styles.xml><?xml version="1.0" encoding="utf-8"?>
<styleSheet xmlns="http://schemas.openxmlformats.org/spreadsheetml/2006/main">
  <numFmts count="1">
    <numFmt numFmtId="164" formatCode="0.000000"/>
  </numFmts>
  <fonts count="12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10" fillId="0" borderId="0" xfId="0" applyFont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0" fillId="0" borderId="1" xfId="0" applyNumberFormat="1" applyFont="1" applyBorder="1"/>
    <xf numFmtId="1" fontId="0" fillId="0" borderId="8" xfId="0" applyNumberFormat="1" applyFont="1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1" fontId="3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0" fillId="0" borderId="12" xfId="0" applyFont="1" applyBorder="1"/>
    <xf numFmtId="0" fontId="0" fillId="0" borderId="13" xfId="0" applyFont="1" applyBorder="1"/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/>
    </xf>
    <xf numFmtId="1" fontId="0" fillId="0" borderId="26" xfId="0" applyNumberFormat="1" applyFont="1" applyBorder="1"/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/>
    </xf>
    <xf numFmtId="1" fontId="9" fillId="0" borderId="9" xfId="0" applyNumberFormat="1" applyFont="1" applyBorder="1"/>
    <xf numFmtId="1" fontId="9" fillId="0" borderId="3" xfId="0" applyNumberFormat="1" applyFont="1" applyBorder="1"/>
    <xf numFmtId="1" fontId="9" fillId="0" borderId="30" xfId="0" applyNumberFormat="1" applyFont="1" applyBorder="1"/>
    <xf numFmtId="1" fontId="6" fillId="0" borderId="22" xfId="0" applyNumberFormat="1" applyFont="1" applyBorder="1" applyAlignment="1"/>
    <xf numFmtId="1" fontId="0" fillId="0" borderId="17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0" fillId="0" borderId="17" xfId="0" applyNumberFormat="1" applyFont="1" applyBorder="1"/>
    <xf numFmtId="1" fontId="0" fillId="0" borderId="4" xfId="0" applyNumberFormat="1" applyFont="1" applyBorder="1"/>
    <xf numFmtId="1" fontId="0" fillId="0" borderId="27" xfId="0" applyNumberFormat="1" applyFont="1" applyBorder="1"/>
    <xf numFmtId="1" fontId="6" fillId="0" borderId="23" xfId="0" applyNumberFormat="1" applyFont="1" applyBorder="1" applyAlignment="1">
      <alignment vertical="center"/>
    </xf>
    <xf numFmtId="1" fontId="9" fillId="0" borderId="33" xfId="0" applyNumberFormat="1" applyFont="1" applyBorder="1"/>
    <xf numFmtId="1" fontId="9" fillId="0" borderId="34" xfId="0" applyNumberFormat="1" applyFont="1" applyBorder="1"/>
    <xf numFmtId="1" fontId="9" fillId="0" borderId="35" xfId="0" applyNumberFormat="1" applyFont="1" applyBorder="1"/>
    <xf numFmtId="1" fontId="6" fillId="0" borderId="18" xfId="0" applyNumberFormat="1" applyFont="1" applyBorder="1" applyAlignment="1">
      <alignment vertical="center"/>
    </xf>
    <xf numFmtId="1" fontId="6" fillId="0" borderId="23" xfId="0" applyNumberFormat="1" applyFont="1" applyBorder="1"/>
    <xf numFmtId="1" fontId="6" fillId="0" borderId="18" xfId="0" applyNumberFormat="1" applyFont="1" applyBorder="1"/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/>
    </xf>
    <xf numFmtId="1" fontId="9" fillId="0" borderId="33" xfId="0" applyNumberFormat="1" applyFont="1" applyBorder="1" applyAlignment="1"/>
    <xf numFmtId="1" fontId="9" fillId="0" borderId="34" xfId="0" applyNumberFormat="1" applyFont="1" applyBorder="1" applyAlignment="1"/>
    <xf numFmtId="1" fontId="9" fillId="0" borderId="35" xfId="0" applyNumberFormat="1" applyFont="1" applyBorder="1" applyAlignment="1"/>
    <xf numFmtId="1" fontId="6" fillId="0" borderId="18" xfId="0" applyNumberFormat="1" applyFont="1" applyBorder="1" applyAlignment="1"/>
    <xf numFmtId="1" fontId="6" fillId="0" borderId="27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/>
    </xf>
    <xf numFmtId="1" fontId="6" fillId="0" borderId="35" xfId="0" applyNumberFormat="1" applyFont="1" applyBorder="1" applyAlignment="1"/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1" fontId="3" fillId="0" borderId="19" xfId="0" applyNumberFormat="1" applyFont="1" applyBorder="1"/>
    <xf numFmtId="1" fontId="3" fillId="0" borderId="14" xfId="0" applyNumberFormat="1" applyFont="1" applyBorder="1"/>
    <xf numFmtId="1" fontId="3" fillId="0" borderId="32" xfId="0" applyNumberFormat="1" applyFont="1" applyBorder="1"/>
    <xf numFmtId="1" fontId="6" fillId="0" borderId="24" xfId="0" applyNumberFormat="1" applyFont="1" applyBorder="1"/>
    <xf numFmtId="1" fontId="3" fillId="0" borderId="24" xfId="0" applyNumberFormat="1" applyFont="1" applyBorder="1"/>
    <xf numFmtId="1" fontId="6" fillId="0" borderId="32" xfId="0" applyNumberFormat="1" applyFont="1" applyBorder="1"/>
    <xf numFmtId="0" fontId="6" fillId="0" borderId="24" xfId="0" applyFont="1" applyBorder="1"/>
    <xf numFmtId="1" fontId="3" fillId="0" borderId="3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 wrapText="1"/>
    </xf>
    <xf numFmtId="1" fontId="6" fillId="0" borderId="26" xfId="0" applyNumberFormat="1" applyFont="1" applyFill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9"/>
  <sheetViews>
    <sheetView tabSelected="1" zoomScale="130" zoomScaleNormal="130" workbookViewId="0">
      <pane ySplit="7" topLeftCell="A29" activePane="bottomLeft" state="frozen"/>
      <selection pane="bottomLeft" activeCell="AB26" sqref="AB26"/>
    </sheetView>
  </sheetViews>
  <sheetFormatPr defaultRowHeight="12.75"/>
  <cols>
    <col min="1" max="1" width="3.42578125" style="4" customWidth="1"/>
    <col min="2" max="2" width="21.42578125" style="16" customWidth="1"/>
    <col min="3" max="3" width="10.7109375" style="16" hidden="1" customWidth="1"/>
    <col min="4" max="4" width="0.85546875" style="16" hidden="1" customWidth="1"/>
    <col min="5" max="5" width="7.42578125" style="16" customWidth="1"/>
    <col min="6" max="11" width="6.7109375" style="16" customWidth="1"/>
    <col min="12" max="18" width="6.7109375" style="3" customWidth="1"/>
    <col min="19" max="19" width="5.7109375" hidden="1" customWidth="1"/>
    <col min="20" max="20" width="5.7109375" style="1" hidden="1" customWidth="1"/>
    <col min="21" max="22" width="5.7109375" style="27" hidden="1" customWidth="1"/>
    <col min="23" max="24" width="5.7109375" hidden="1" customWidth="1"/>
  </cols>
  <sheetData>
    <row r="1" spans="1:25" ht="5.45" customHeight="1"/>
    <row r="2" spans="1:25" ht="19.5" customHeight="1">
      <c r="B2" s="139" t="s">
        <v>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25" ht="18" customHeight="1">
      <c r="B3" s="139" t="s">
        <v>60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25" ht="17.45" customHeight="1" thickBot="1">
      <c r="B4" s="139" t="s">
        <v>71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25" ht="18" customHeight="1" thickBot="1">
      <c r="A5" s="140"/>
      <c r="B5" s="142" t="s">
        <v>33</v>
      </c>
      <c r="C5" s="142" t="s">
        <v>4</v>
      </c>
      <c r="D5" s="142"/>
      <c r="E5" s="142"/>
      <c r="F5" s="142"/>
      <c r="G5" s="142"/>
      <c r="H5" s="142"/>
      <c r="I5" s="142"/>
      <c r="J5" s="142"/>
      <c r="K5" s="142"/>
      <c r="L5" s="143" t="s">
        <v>37</v>
      </c>
      <c r="M5" s="143"/>
      <c r="N5" s="143"/>
      <c r="O5" s="143"/>
      <c r="P5" s="143"/>
      <c r="Q5" s="143"/>
      <c r="R5" s="144"/>
      <c r="S5" s="33" t="s">
        <v>62</v>
      </c>
      <c r="T5" s="33"/>
      <c r="U5" s="33"/>
      <c r="V5" s="33" t="s">
        <v>63</v>
      </c>
      <c r="W5" s="33"/>
      <c r="X5" s="34"/>
    </row>
    <row r="6" spans="1:25" ht="17.25" customHeight="1" thickBot="1">
      <c r="A6" s="141"/>
      <c r="B6" s="134"/>
      <c r="C6" s="134" t="s">
        <v>38</v>
      </c>
      <c r="D6" s="134" t="s">
        <v>36</v>
      </c>
      <c r="E6" s="134" t="s">
        <v>0</v>
      </c>
      <c r="F6" s="134" t="s">
        <v>70</v>
      </c>
      <c r="G6" s="134"/>
      <c r="H6" s="134"/>
      <c r="I6" s="134" t="s">
        <v>69</v>
      </c>
      <c r="J6" s="134"/>
      <c r="K6" s="134"/>
      <c r="L6" s="134" t="s">
        <v>0</v>
      </c>
      <c r="M6" s="134" t="s">
        <v>70</v>
      </c>
      <c r="N6" s="134"/>
      <c r="O6" s="134"/>
      <c r="P6" s="134" t="s">
        <v>69</v>
      </c>
      <c r="Q6" s="134"/>
      <c r="R6" s="135"/>
      <c r="S6" s="145" t="s">
        <v>64</v>
      </c>
      <c r="T6" s="146"/>
      <c r="U6" s="147"/>
      <c r="V6" s="148" t="s">
        <v>65</v>
      </c>
      <c r="W6" s="146"/>
      <c r="X6" s="147"/>
    </row>
    <row r="7" spans="1:25" s="1" customFormat="1" ht="58.9" customHeight="1" thickBot="1">
      <c r="A7" s="141"/>
      <c r="B7" s="134"/>
      <c r="C7" s="134"/>
      <c r="D7" s="134"/>
      <c r="E7" s="134"/>
      <c r="F7" s="114" t="s">
        <v>1</v>
      </c>
      <c r="G7" s="114" t="s">
        <v>53</v>
      </c>
      <c r="H7" s="114" t="s">
        <v>3</v>
      </c>
      <c r="I7" s="116" t="s">
        <v>68</v>
      </c>
      <c r="J7" s="114" t="s">
        <v>72</v>
      </c>
      <c r="K7" s="114" t="s">
        <v>3</v>
      </c>
      <c r="L7" s="134"/>
      <c r="M7" s="114" t="s">
        <v>1</v>
      </c>
      <c r="N7" s="114" t="s">
        <v>53</v>
      </c>
      <c r="O7" s="114" t="s">
        <v>3</v>
      </c>
      <c r="P7" s="116" t="s">
        <v>68</v>
      </c>
      <c r="Q7" s="114" t="s">
        <v>72</v>
      </c>
      <c r="R7" s="119" t="s">
        <v>3</v>
      </c>
      <c r="S7" s="104" t="s">
        <v>66</v>
      </c>
      <c r="T7" s="37" t="s">
        <v>67</v>
      </c>
      <c r="U7" s="38" t="s">
        <v>68</v>
      </c>
      <c r="V7" s="37" t="s">
        <v>66</v>
      </c>
      <c r="W7" s="37" t="s">
        <v>67</v>
      </c>
      <c r="X7" s="39" t="s">
        <v>68</v>
      </c>
    </row>
    <row r="8" spans="1:25" s="2" customFormat="1" ht="27.75" customHeight="1" thickBot="1">
      <c r="A8" s="136" t="s">
        <v>54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8"/>
      <c r="S8" s="33"/>
      <c r="T8" s="43"/>
      <c r="U8" s="44"/>
      <c r="V8" s="44"/>
      <c r="W8" s="45"/>
      <c r="X8" s="46"/>
    </row>
    <row r="9" spans="1:25" s="2" customFormat="1" ht="13.15" customHeight="1">
      <c r="A9" s="24">
        <v>1</v>
      </c>
      <c r="B9" s="18" t="s">
        <v>8</v>
      </c>
      <c r="C9" s="7">
        <v>780</v>
      </c>
      <c r="D9" s="5">
        <v>692</v>
      </c>
      <c r="E9" s="5">
        <v>60.294372160000002</v>
      </c>
      <c r="F9" s="5">
        <f>E9/12*10</f>
        <v>50.245310133333334</v>
      </c>
      <c r="G9" s="5">
        <v>37</v>
      </c>
      <c r="H9" s="5">
        <f>G9/F9*100</f>
        <v>73.638713547224697</v>
      </c>
      <c r="I9" s="117">
        <v>23.294372160000002</v>
      </c>
      <c r="J9" s="5">
        <v>3</v>
      </c>
      <c r="K9" s="5">
        <f t="shared" ref="K9:K16" si="0">J9/I9*100</f>
        <v>12.878647165908419</v>
      </c>
      <c r="L9" s="7">
        <v>138.76942333438799</v>
      </c>
      <c r="M9" s="7">
        <f>L9/12*10</f>
        <v>115.64118611199</v>
      </c>
      <c r="N9" s="129">
        <v>13</v>
      </c>
      <c r="O9" s="7">
        <f>N9/M9*100</f>
        <v>11.24166954445664</v>
      </c>
      <c r="P9" s="118">
        <v>125.76942333438799</v>
      </c>
      <c r="Q9" s="7">
        <v>2</v>
      </c>
      <c r="R9" s="17">
        <f t="shared" ref="R9:R16" si="1">Q9/P9*100</f>
        <v>1.5902116325066731</v>
      </c>
      <c r="S9" s="105">
        <f>E9*0.68516332</f>
        <v>41.311492206461175</v>
      </c>
      <c r="T9" s="67">
        <f>G9+J9</f>
        <v>40</v>
      </c>
      <c r="U9" s="75">
        <f>S9-T9</f>
        <v>1.3114922064611747</v>
      </c>
      <c r="V9" s="71">
        <f>L9*0.8534323</f>
        <v>118.43030812594041</v>
      </c>
      <c r="W9" s="79">
        <f>N9+Q9</f>
        <v>15</v>
      </c>
      <c r="X9" s="83">
        <f>V9-W9</f>
        <v>103.43030812594041</v>
      </c>
      <c r="Y9" s="30"/>
    </row>
    <row r="10" spans="1:25" s="2" customFormat="1" ht="13.15" customHeight="1">
      <c r="A10" s="24">
        <v>2</v>
      </c>
      <c r="B10" s="18" t="s">
        <v>29</v>
      </c>
      <c r="C10" s="7">
        <v>431</v>
      </c>
      <c r="D10" s="5">
        <v>190</v>
      </c>
      <c r="E10" s="5">
        <v>165.12436012000001</v>
      </c>
      <c r="F10" s="5">
        <f t="shared" ref="F10:F15" si="2">E10/12*10</f>
        <v>137.60363343333333</v>
      </c>
      <c r="G10" s="5">
        <v>11</v>
      </c>
      <c r="H10" s="5">
        <f t="shared" ref="H10:H16" si="3">G10/F10*100</f>
        <v>7.9939749594834044</v>
      </c>
      <c r="I10" s="117">
        <v>154.12436012000001</v>
      </c>
      <c r="J10" s="5">
        <v>6</v>
      </c>
      <c r="K10" s="5">
        <f t="shared" si="0"/>
        <v>3.8929602013130484</v>
      </c>
      <c r="L10" s="7">
        <v>66.581288973569997</v>
      </c>
      <c r="M10" s="7">
        <f t="shared" ref="M10:M15" si="4">L10/12*10</f>
        <v>55.484407477974997</v>
      </c>
      <c r="N10" s="129">
        <v>6</v>
      </c>
      <c r="O10" s="7">
        <f t="shared" ref="O10:O15" si="5">N10/M10*100</f>
        <v>10.813848922116993</v>
      </c>
      <c r="P10" s="118">
        <v>60.581288973569997</v>
      </c>
      <c r="Q10" s="7">
        <v>3</v>
      </c>
      <c r="R10" s="17">
        <f t="shared" si="1"/>
        <v>4.9520240503777</v>
      </c>
      <c r="S10" s="106">
        <f t="shared" ref="S10:S64" si="6">E10*0.68516332</f>
        <v>113.1371547926948</v>
      </c>
      <c r="T10" s="68">
        <f t="shared" ref="T10:T15" si="7">G10+J10</f>
        <v>17</v>
      </c>
      <c r="U10" s="76">
        <f t="shared" ref="U10:U15" si="8">S10-T10</f>
        <v>96.137154792694801</v>
      </c>
      <c r="V10" s="72">
        <f t="shared" ref="V10:V15" si="9">L10*0.8534323</f>
        <v>56.822622585678481</v>
      </c>
      <c r="W10" s="80">
        <f t="shared" ref="W10:W15" si="10">N10+Q10</f>
        <v>9</v>
      </c>
      <c r="X10" s="84">
        <f t="shared" ref="X10:X15" si="11">V10-W10</f>
        <v>47.822622585678481</v>
      </c>
      <c r="Y10" s="30"/>
    </row>
    <row r="11" spans="1:25" s="2" customFormat="1" ht="13.15" customHeight="1">
      <c r="A11" s="24">
        <v>3</v>
      </c>
      <c r="B11" s="18" t="s">
        <v>17</v>
      </c>
      <c r="C11" s="7">
        <v>314</v>
      </c>
      <c r="D11" s="5">
        <v>161</v>
      </c>
      <c r="E11" s="5">
        <v>104.82998796</v>
      </c>
      <c r="F11" s="5">
        <f t="shared" si="2"/>
        <v>87.358323299999995</v>
      </c>
      <c r="G11" s="5">
        <v>43</v>
      </c>
      <c r="H11" s="5">
        <f t="shared" si="3"/>
        <v>49.222556449867213</v>
      </c>
      <c r="I11" s="117">
        <v>61.829987959999997</v>
      </c>
      <c r="J11" s="5">
        <v>1</v>
      </c>
      <c r="K11" s="5">
        <f t="shared" si="0"/>
        <v>1.6173381768195316</v>
      </c>
      <c r="L11" s="7">
        <v>61.908917817530003</v>
      </c>
      <c r="M11" s="7">
        <f t="shared" si="4"/>
        <v>51.590764847941671</v>
      </c>
      <c r="N11" s="129">
        <v>15</v>
      </c>
      <c r="O11" s="7">
        <f t="shared" si="5"/>
        <v>29.0749711585221</v>
      </c>
      <c r="P11" s="118">
        <v>46.908917817530003</v>
      </c>
      <c r="Q11" s="7">
        <v>0</v>
      </c>
      <c r="R11" s="17">
        <f t="shared" si="1"/>
        <v>0</v>
      </c>
      <c r="S11" s="106">
        <f t="shared" si="6"/>
        <v>71.825662586233634</v>
      </c>
      <c r="T11" s="68">
        <f t="shared" si="7"/>
        <v>44</v>
      </c>
      <c r="U11" s="76">
        <f t="shared" si="8"/>
        <v>27.825662586233634</v>
      </c>
      <c r="V11" s="72">
        <f t="shared" si="9"/>
        <v>52.835070123525611</v>
      </c>
      <c r="W11" s="80">
        <f t="shared" si="10"/>
        <v>15</v>
      </c>
      <c r="X11" s="84">
        <f t="shared" si="11"/>
        <v>37.835070123525611</v>
      </c>
      <c r="Y11" s="30"/>
    </row>
    <row r="12" spans="1:25" s="2" customFormat="1" ht="13.15" customHeight="1">
      <c r="A12" s="24">
        <v>4</v>
      </c>
      <c r="B12" s="18" t="s">
        <v>21</v>
      </c>
      <c r="C12" s="7">
        <v>982</v>
      </c>
      <c r="D12" s="5">
        <v>418</v>
      </c>
      <c r="E12" s="5">
        <v>386.43211248</v>
      </c>
      <c r="F12" s="5">
        <f t="shared" si="2"/>
        <v>322.0267604</v>
      </c>
      <c r="G12" s="5">
        <v>23</v>
      </c>
      <c r="H12" s="5">
        <f t="shared" si="3"/>
        <v>7.1422635719562395</v>
      </c>
      <c r="I12" s="117">
        <v>363.43211248</v>
      </c>
      <c r="J12" s="5">
        <v>13</v>
      </c>
      <c r="K12" s="5">
        <f t="shared" si="0"/>
        <v>3.5770091727145883</v>
      </c>
      <c r="L12" s="7">
        <v>145.31074295284401</v>
      </c>
      <c r="M12" s="7">
        <f t="shared" si="4"/>
        <v>121.09228579403668</v>
      </c>
      <c r="N12" s="129">
        <v>11</v>
      </c>
      <c r="O12" s="7">
        <f t="shared" si="5"/>
        <v>9.0839808067622645</v>
      </c>
      <c r="P12" s="118">
        <v>134.31074295284401</v>
      </c>
      <c r="Q12" s="7">
        <v>3</v>
      </c>
      <c r="R12" s="17">
        <f t="shared" si="1"/>
        <v>2.2336262416873747</v>
      </c>
      <c r="S12" s="106">
        <f t="shared" si="6"/>
        <v>264.76910914141024</v>
      </c>
      <c r="T12" s="68">
        <f t="shared" si="7"/>
        <v>36</v>
      </c>
      <c r="U12" s="76">
        <f t="shared" si="8"/>
        <v>228.76910914141024</v>
      </c>
      <c r="V12" s="72">
        <f t="shared" si="9"/>
        <v>124.01288157295446</v>
      </c>
      <c r="W12" s="80">
        <f t="shared" si="10"/>
        <v>14</v>
      </c>
      <c r="X12" s="84">
        <f t="shared" si="11"/>
        <v>110.01288157295446</v>
      </c>
      <c r="Y12" s="30"/>
    </row>
    <row r="13" spans="1:25" s="2" customFormat="1" ht="13.15" customHeight="1">
      <c r="A13" s="24">
        <v>5</v>
      </c>
      <c r="B13" s="18" t="s">
        <v>26</v>
      </c>
      <c r="C13" s="7">
        <v>216</v>
      </c>
      <c r="D13" s="5">
        <v>26</v>
      </c>
      <c r="E13" s="5">
        <v>130.1810308</v>
      </c>
      <c r="F13" s="5">
        <f t="shared" si="2"/>
        <v>108.48419233333333</v>
      </c>
      <c r="G13" s="5">
        <v>48</v>
      </c>
      <c r="H13" s="5">
        <f t="shared" si="3"/>
        <v>44.246077670480396</v>
      </c>
      <c r="I13" s="117">
        <v>82.181030800000002</v>
      </c>
      <c r="J13" s="5">
        <v>10</v>
      </c>
      <c r="K13" s="5">
        <f t="shared" si="0"/>
        <v>12.168258176678894</v>
      </c>
      <c r="L13" s="7">
        <v>35.743639343706</v>
      </c>
      <c r="M13" s="7">
        <f t="shared" si="4"/>
        <v>29.786366119754998</v>
      </c>
      <c r="N13" s="129">
        <v>22</v>
      </c>
      <c r="O13" s="7">
        <f t="shared" si="5"/>
        <v>73.859294925570325</v>
      </c>
      <c r="P13" s="118">
        <v>13.743639343706</v>
      </c>
      <c r="Q13" s="7">
        <v>2</v>
      </c>
      <c r="R13" s="17">
        <f t="shared" si="1"/>
        <v>14.55218628765833</v>
      </c>
      <c r="S13" s="106">
        <f t="shared" si="6"/>
        <v>89.195267263950257</v>
      </c>
      <c r="T13" s="68">
        <f t="shared" si="7"/>
        <v>58</v>
      </c>
      <c r="U13" s="76">
        <f t="shared" si="8"/>
        <v>31.195267263950257</v>
      </c>
      <c r="V13" s="72">
        <f t="shared" si="9"/>
        <v>30.504776335469504</v>
      </c>
      <c r="W13" s="80">
        <f t="shared" si="10"/>
        <v>24</v>
      </c>
      <c r="X13" s="84">
        <f t="shared" si="11"/>
        <v>6.5047763354695043</v>
      </c>
      <c r="Y13" s="30"/>
    </row>
    <row r="14" spans="1:25" s="2" customFormat="1" ht="13.15" customHeight="1">
      <c r="A14" s="24">
        <v>6</v>
      </c>
      <c r="B14" s="18" t="s">
        <v>12</v>
      </c>
      <c r="C14" s="7">
        <v>398</v>
      </c>
      <c r="D14" s="5">
        <v>164</v>
      </c>
      <c r="E14" s="5">
        <v>160.32821688000001</v>
      </c>
      <c r="F14" s="5">
        <f t="shared" si="2"/>
        <v>133.60684740000002</v>
      </c>
      <c r="G14" s="5">
        <v>30</v>
      </c>
      <c r="H14" s="5">
        <f t="shared" si="3"/>
        <v>22.453938988758743</v>
      </c>
      <c r="I14" s="117">
        <v>130.32821688000001</v>
      </c>
      <c r="J14" s="5">
        <v>12</v>
      </c>
      <c r="K14" s="5">
        <f t="shared" si="0"/>
        <v>9.2075225820430173</v>
      </c>
      <c r="L14" s="7">
        <v>77.094124074660002</v>
      </c>
      <c r="M14" s="7">
        <f t="shared" si="4"/>
        <v>64.245103395550004</v>
      </c>
      <c r="N14" s="129">
        <v>9</v>
      </c>
      <c r="O14" s="7">
        <f t="shared" si="5"/>
        <v>14.008849740015194</v>
      </c>
      <c r="P14" s="118">
        <v>68.094124074660002</v>
      </c>
      <c r="Q14" s="7">
        <v>0</v>
      </c>
      <c r="R14" s="17">
        <f t="shared" si="1"/>
        <v>0</v>
      </c>
      <c r="S14" s="106">
        <f t="shared" si="6"/>
        <v>109.85101336718085</v>
      </c>
      <c r="T14" s="68">
        <f t="shared" si="7"/>
        <v>42</v>
      </c>
      <c r="U14" s="76">
        <f t="shared" si="8"/>
        <v>67.851013367180855</v>
      </c>
      <c r="V14" s="72">
        <f t="shared" si="9"/>
        <v>65.794615625522454</v>
      </c>
      <c r="W14" s="80">
        <f t="shared" si="10"/>
        <v>9</v>
      </c>
      <c r="X14" s="84">
        <f t="shared" si="11"/>
        <v>56.794615625522454</v>
      </c>
      <c r="Y14" s="30"/>
    </row>
    <row r="15" spans="1:25" s="2" customFormat="1" ht="13.15" customHeight="1" thickBot="1">
      <c r="A15" s="101">
        <v>7</v>
      </c>
      <c r="B15" s="52" t="s">
        <v>32</v>
      </c>
      <c r="C15" s="55">
        <v>1379</v>
      </c>
      <c r="D15" s="54">
        <v>767</v>
      </c>
      <c r="E15" s="54">
        <v>419.31995183999999</v>
      </c>
      <c r="F15" s="54">
        <f t="shared" si="2"/>
        <v>349.43329319999998</v>
      </c>
      <c r="G15" s="54">
        <v>266</v>
      </c>
      <c r="H15" s="54">
        <f t="shared" si="3"/>
        <v>76.123255905027193</v>
      </c>
      <c r="I15" s="121">
        <v>153.31995183999999</v>
      </c>
      <c r="J15" s="54">
        <v>30</v>
      </c>
      <c r="K15" s="54">
        <f t="shared" si="0"/>
        <v>19.566925008760165</v>
      </c>
      <c r="L15" s="55">
        <v>188.997413261818</v>
      </c>
      <c r="M15" s="55">
        <f t="shared" si="4"/>
        <v>157.49784438484832</v>
      </c>
      <c r="N15" s="130">
        <v>57</v>
      </c>
      <c r="O15" s="55">
        <f t="shared" si="5"/>
        <v>36.190971516232089</v>
      </c>
      <c r="P15" s="122">
        <v>131.997413261818</v>
      </c>
      <c r="Q15" s="55">
        <v>4</v>
      </c>
      <c r="R15" s="112">
        <f t="shared" si="1"/>
        <v>3.0303624148042703</v>
      </c>
      <c r="S15" s="107">
        <f t="shared" si="6"/>
        <v>287.30265034493453</v>
      </c>
      <c r="T15" s="69">
        <f t="shared" si="7"/>
        <v>296</v>
      </c>
      <c r="U15" s="77">
        <f t="shared" si="8"/>
        <v>-8.6973496550654659</v>
      </c>
      <c r="V15" s="73">
        <f t="shared" si="9"/>
        <v>161.29649709408383</v>
      </c>
      <c r="W15" s="81">
        <f t="shared" si="10"/>
        <v>61</v>
      </c>
      <c r="X15" s="85">
        <f t="shared" si="11"/>
        <v>100.29649709408383</v>
      </c>
      <c r="Y15" s="30"/>
    </row>
    <row r="16" spans="1:25" s="12" customFormat="1" ht="18.75" customHeight="1" thickBot="1">
      <c r="A16" s="113"/>
      <c r="B16" s="59" t="s">
        <v>34</v>
      </c>
      <c r="C16" s="59">
        <f t="shared" ref="C16:F16" si="12">SUM(C9:C15)</f>
        <v>4500</v>
      </c>
      <c r="D16" s="60">
        <f t="shared" si="12"/>
        <v>2418</v>
      </c>
      <c r="E16" s="60">
        <v>1426.5100322400001</v>
      </c>
      <c r="F16" s="60">
        <f t="shared" si="12"/>
        <v>1188.7583602</v>
      </c>
      <c r="G16" s="60">
        <v>458</v>
      </c>
      <c r="H16" s="60">
        <f t="shared" si="3"/>
        <v>38.527594449299592</v>
      </c>
      <c r="I16" s="60">
        <v>968.5100322400001</v>
      </c>
      <c r="J16" s="60">
        <f>SUM(J9:J15)</f>
        <v>75</v>
      </c>
      <c r="K16" s="60">
        <f t="shared" si="0"/>
        <v>7.7438537034601147</v>
      </c>
      <c r="L16" s="59">
        <v>714.40554975851603</v>
      </c>
      <c r="M16" s="59">
        <f t="shared" ref="M16" si="13">L16/12*10</f>
        <v>595.33795813209667</v>
      </c>
      <c r="N16" s="124">
        <v>133</v>
      </c>
      <c r="O16" s="59">
        <f>N16/M16*100</f>
        <v>22.340251983477472</v>
      </c>
      <c r="P16" s="59">
        <v>581.40554975851592</v>
      </c>
      <c r="Q16" s="59">
        <f>SUM(Q9:Q15)</f>
        <v>14</v>
      </c>
      <c r="R16" s="103">
        <f t="shared" si="1"/>
        <v>2.4079577509734529</v>
      </c>
      <c r="S16" s="108">
        <f t="shared" ref="S16:X16" si="14">SUM(S9:S15)</f>
        <v>977.39234970286543</v>
      </c>
      <c r="T16" s="70">
        <f t="shared" si="14"/>
        <v>533</v>
      </c>
      <c r="U16" s="78">
        <f t="shared" si="14"/>
        <v>444.39234970286549</v>
      </c>
      <c r="V16" s="74">
        <f t="shared" si="14"/>
        <v>609.69677146317474</v>
      </c>
      <c r="W16" s="82">
        <f t="shared" si="14"/>
        <v>147</v>
      </c>
      <c r="X16" s="86">
        <f t="shared" si="14"/>
        <v>462.69677146317474</v>
      </c>
      <c r="Y16" s="31"/>
    </row>
    <row r="17" spans="1:25" s="2" customFormat="1" ht="27" customHeight="1" thickBot="1">
      <c r="A17" s="131" t="s">
        <v>55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  <c r="S17" s="47" t="s">
        <v>61</v>
      </c>
      <c r="T17" s="48"/>
      <c r="U17" s="49"/>
      <c r="V17" s="49"/>
      <c r="W17" s="50"/>
      <c r="X17" s="51"/>
      <c r="Y17" s="30"/>
    </row>
    <row r="18" spans="1:25" s="2" customFormat="1" ht="13.15" customHeight="1">
      <c r="A18" s="24">
        <v>1</v>
      </c>
      <c r="B18" s="18" t="s">
        <v>10</v>
      </c>
      <c r="C18" s="6">
        <v>662</v>
      </c>
      <c r="D18" s="5">
        <v>342</v>
      </c>
      <c r="E18" s="5">
        <v>219.25226240000001</v>
      </c>
      <c r="F18" s="5">
        <f t="shared" ref="F18:F24" si="15">E18/12*10</f>
        <v>182.71021866666669</v>
      </c>
      <c r="G18" s="5">
        <v>26</v>
      </c>
      <c r="H18" s="5">
        <f t="shared" ref="H18:H25" si="16">G18/F18*100</f>
        <v>14.230183834125853</v>
      </c>
      <c r="I18" s="117">
        <v>193.25226240000001</v>
      </c>
      <c r="J18" s="5">
        <v>23</v>
      </c>
      <c r="K18" s="5">
        <f t="shared" ref="K18:K25" si="17">J18/I18*100</f>
        <v>11.901542426651559</v>
      </c>
      <c r="L18" s="7">
        <v>36.210876459310008</v>
      </c>
      <c r="M18" s="7">
        <f t="shared" ref="M18:M24" si="18">L18/12*10</f>
        <v>30.175730382758342</v>
      </c>
      <c r="N18" s="7">
        <v>22</v>
      </c>
      <c r="O18" s="7">
        <f t="shared" ref="O18:O25" si="19">N18/M18*100</f>
        <v>72.906271765240348</v>
      </c>
      <c r="P18" s="118">
        <v>14.210876459310008</v>
      </c>
      <c r="Q18" s="7">
        <v>3</v>
      </c>
      <c r="R18" s="17">
        <f t="shared" ref="R18:R25" si="20">Q18/P18*100</f>
        <v>21.110590951866325</v>
      </c>
      <c r="S18" s="105">
        <f t="shared" si="6"/>
        <v>150.22360802349519</v>
      </c>
      <c r="T18" s="67">
        <f t="shared" ref="T18:T24" si="21">G18+J18</f>
        <v>49</v>
      </c>
      <c r="U18" s="75">
        <f t="shared" ref="U18:U24" si="22">S18-T18</f>
        <v>101.22360802349519</v>
      </c>
      <c r="V18" s="71">
        <f t="shared" ref="V18:V24" si="23">L18*0.8534323</f>
        <v>30.903531581684799</v>
      </c>
      <c r="W18" s="79">
        <f t="shared" ref="W18:W24" si="24">N18+Q18</f>
        <v>25</v>
      </c>
      <c r="X18" s="83">
        <f t="shared" ref="X18:X24" si="25">V18-W18</f>
        <v>5.9035315816847991</v>
      </c>
      <c r="Y18" s="30"/>
    </row>
    <row r="19" spans="1:25" s="2" customFormat="1" ht="13.15" customHeight="1">
      <c r="A19" s="24">
        <v>2</v>
      </c>
      <c r="B19" s="18" t="s">
        <v>18</v>
      </c>
      <c r="C19" s="6">
        <v>1024</v>
      </c>
      <c r="D19" s="5">
        <v>428</v>
      </c>
      <c r="E19" s="5">
        <v>408.35733872000003</v>
      </c>
      <c r="F19" s="5">
        <f t="shared" si="15"/>
        <v>340.29778226666673</v>
      </c>
      <c r="G19" s="5">
        <v>86</v>
      </c>
      <c r="H19" s="5">
        <f t="shared" si="16"/>
        <v>25.271983680636517</v>
      </c>
      <c r="I19" s="117">
        <v>322.35733872000003</v>
      </c>
      <c r="J19" s="5">
        <v>8</v>
      </c>
      <c r="K19" s="5">
        <f t="shared" si="17"/>
        <v>2.4817179691847531</v>
      </c>
      <c r="L19" s="7">
        <v>102.55854687507799</v>
      </c>
      <c r="M19" s="7">
        <f t="shared" si="18"/>
        <v>85.465455729231664</v>
      </c>
      <c r="N19" s="7">
        <v>48</v>
      </c>
      <c r="O19" s="7">
        <f t="shared" si="19"/>
        <v>56.163042237874137</v>
      </c>
      <c r="P19" s="118">
        <v>54.558546875077994</v>
      </c>
      <c r="Q19" s="7">
        <v>5</v>
      </c>
      <c r="R19" s="17">
        <f t="shared" si="20"/>
        <v>9.1644669559261462</v>
      </c>
      <c r="S19" s="106">
        <f t="shared" si="6"/>
        <v>279.79146994375981</v>
      </c>
      <c r="T19" s="68">
        <f t="shared" si="21"/>
        <v>94</v>
      </c>
      <c r="U19" s="76">
        <f t="shared" si="22"/>
        <v>185.79146994375981</v>
      </c>
      <c r="V19" s="72">
        <f t="shared" si="23"/>
        <v>87.526776544255625</v>
      </c>
      <c r="W19" s="80">
        <f t="shared" si="24"/>
        <v>53</v>
      </c>
      <c r="X19" s="84">
        <f t="shared" si="25"/>
        <v>34.526776544255625</v>
      </c>
      <c r="Y19" s="30"/>
    </row>
    <row r="20" spans="1:25" s="2" customFormat="1" ht="13.15" customHeight="1">
      <c r="A20" s="24">
        <v>3</v>
      </c>
      <c r="B20" s="18" t="s">
        <v>23</v>
      </c>
      <c r="C20" s="6">
        <v>1013</v>
      </c>
      <c r="D20" s="5">
        <v>465</v>
      </c>
      <c r="E20" s="5">
        <v>375.46949935999999</v>
      </c>
      <c r="F20" s="5">
        <f t="shared" si="15"/>
        <v>312.89124946666664</v>
      </c>
      <c r="G20" s="5">
        <v>35</v>
      </c>
      <c r="H20" s="5">
        <f t="shared" si="16"/>
        <v>11.185995153159011</v>
      </c>
      <c r="I20" s="117">
        <v>340.46949935999999</v>
      </c>
      <c r="J20" s="5">
        <v>3</v>
      </c>
      <c r="K20" s="5">
        <f t="shared" si="17"/>
        <v>0.88113619740953952</v>
      </c>
      <c r="L20" s="7">
        <v>96.951701487829993</v>
      </c>
      <c r="M20" s="7">
        <f t="shared" si="18"/>
        <v>80.793084573191663</v>
      </c>
      <c r="N20" s="7">
        <v>25</v>
      </c>
      <c r="O20" s="7">
        <f t="shared" si="19"/>
        <v>30.943242397623926</v>
      </c>
      <c r="P20" s="118">
        <v>71.951701487829993</v>
      </c>
      <c r="Q20" s="7">
        <v>2</v>
      </c>
      <c r="R20" s="17">
        <f t="shared" si="20"/>
        <v>2.7796423971131285</v>
      </c>
      <c r="S20" s="106">
        <f t="shared" si="6"/>
        <v>257.25792874023546</v>
      </c>
      <c r="T20" s="68">
        <f t="shared" si="21"/>
        <v>38</v>
      </c>
      <c r="U20" s="76">
        <f t="shared" si="22"/>
        <v>219.25792874023546</v>
      </c>
      <c r="V20" s="72">
        <f t="shared" si="23"/>
        <v>82.741713589672173</v>
      </c>
      <c r="W20" s="80">
        <f t="shared" si="24"/>
        <v>27</v>
      </c>
      <c r="X20" s="84">
        <f t="shared" si="25"/>
        <v>55.741713589672173</v>
      </c>
      <c r="Y20" s="30"/>
    </row>
    <row r="21" spans="1:25" s="2" customFormat="1" ht="13.15" customHeight="1">
      <c r="A21" s="24">
        <v>4</v>
      </c>
      <c r="B21" s="18" t="s">
        <v>28</v>
      </c>
      <c r="C21" s="6">
        <v>584</v>
      </c>
      <c r="D21" s="5">
        <v>108</v>
      </c>
      <c r="E21" s="5">
        <v>326.13774032000003</v>
      </c>
      <c r="F21" s="5">
        <f t="shared" si="15"/>
        <v>271.7814502666667</v>
      </c>
      <c r="G21" s="5">
        <v>20</v>
      </c>
      <c r="H21" s="5">
        <f t="shared" si="16"/>
        <v>7.3588539542990841</v>
      </c>
      <c r="I21" s="117">
        <v>306.13774032000003</v>
      </c>
      <c r="J21" s="5">
        <v>39</v>
      </c>
      <c r="K21" s="5">
        <f t="shared" si="17"/>
        <v>12.73936364697604</v>
      </c>
      <c r="L21" s="7">
        <v>92.045711773988003</v>
      </c>
      <c r="M21" s="7">
        <f t="shared" si="18"/>
        <v>76.704759811656672</v>
      </c>
      <c r="N21" s="7">
        <v>20</v>
      </c>
      <c r="O21" s="7">
        <f t="shared" si="19"/>
        <v>26.074001208150111</v>
      </c>
      <c r="P21" s="118">
        <v>72.045711773988003</v>
      </c>
      <c r="Q21" s="7">
        <v>39</v>
      </c>
      <c r="R21" s="17">
        <f t="shared" si="20"/>
        <v>54.132298841526463</v>
      </c>
      <c r="S21" s="106">
        <f t="shared" si="6"/>
        <v>223.4576169349491</v>
      </c>
      <c r="T21" s="68">
        <f t="shared" si="21"/>
        <v>59</v>
      </c>
      <c r="U21" s="76">
        <f t="shared" si="22"/>
        <v>164.4576169349491</v>
      </c>
      <c r="V21" s="72">
        <f t="shared" si="23"/>
        <v>78.55478350441166</v>
      </c>
      <c r="W21" s="80">
        <f t="shared" si="24"/>
        <v>59</v>
      </c>
      <c r="X21" s="84">
        <f t="shared" si="25"/>
        <v>19.55478350441166</v>
      </c>
      <c r="Y21" s="30"/>
    </row>
    <row r="22" spans="1:25" s="2" customFormat="1" ht="13.15" customHeight="1">
      <c r="A22" s="24">
        <v>5</v>
      </c>
      <c r="B22" s="18" t="s">
        <v>13</v>
      </c>
      <c r="C22" s="6">
        <v>242</v>
      </c>
      <c r="D22" s="5">
        <v>31</v>
      </c>
      <c r="E22" s="5">
        <v>144.56946052000001</v>
      </c>
      <c r="F22" s="5">
        <f t="shared" si="15"/>
        <v>120.47455043333335</v>
      </c>
      <c r="G22" s="5">
        <v>12</v>
      </c>
      <c r="H22" s="5">
        <f t="shared" si="16"/>
        <v>9.9606099021223606</v>
      </c>
      <c r="I22" s="117">
        <v>132.56946052000001</v>
      </c>
      <c r="J22" s="5">
        <v>2</v>
      </c>
      <c r="K22" s="5">
        <f t="shared" si="17"/>
        <v>1.5086430857869193</v>
      </c>
      <c r="L22" s="7">
        <v>32.940216650082</v>
      </c>
      <c r="M22" s="7">
        <f t="shared" si="18"/>
        <v>27.450180541734998</v>
      </c>
      <c r="N22" s="7">
        <v>11</v>
      </c>
      <c r="O22" s="7">
        <f t="shared" si="19"/>
        <v>40.072596183022199</v>
      </c>
      <c r="P22" s="118">
        <v>21.940216650082</v>
      </c>
      <c r="Q22" s="7">
        <v>1</v>
      </c>
      <c r="R22" s="17">
        <f t="shared" si="20"/>
        <v>4.5578401341641381</v>
      </c>
      <c r="S22" s="106">
        <f t="shared" si="6"/>
        <v>99.053691540492139</v>
      </c>
      <c r="T22" s="68">
        <f t="shared" si="21"/>
        <v>14</v>
      </c>
      <c r="U22" s="76">
        <f t="shared" si="22"/>
        <v>85.053691540492139</v>
      </c>
      <c r="V22" s="72">
        <f t="shared" si="23"/>
        <v>28.112244858177778</v>
      </c>
      <c r="W22" s="80">
        <f t="shared" si="24"/>
        <v>12</v>
      </c>
      <c r="X22" s="84">
        <f t="shared" si="25"/>
        <v>16.112244858177778</v>
      </c>
      <c r="Y22" s="30"/>
    </row>
    <row r="23" spans="1:25" s="2" customFormat="1" ht="13.15" customHeight="1">
      <c r="A23" s="24">
        <v>6</v>
      </c>
      <c r="B23" s="18" t="s">
        <v>6</v>
      </c>
      <c r="C23" s="6">
        <v>239</v>
      </c>
      <c r="D23" s="5">
        <v>124</v>
      </c>
      <c r="E23" s="5">
        <v>78.793781800000005</v>
      </c>
      <c r="F23" s="5">
        <f t="shared" si="15"/>
        <v>65.661484833333333</v>
      </c>
      <c r="G23" s="5">
        <v>53</v>
      </c>
      <c r="H23" s="5">
        <f t="shared" si="16"/>
        <v>80.717029373503181</v>
      </c>
      <c r="I23" s="117">
        <v>25.793781800000005</v>
      </c>
      <c r="J23" s="5">
        <v>11</v>
      </c>
      <c r="K23" s="5">
        <f t="shared" si="17"/>
        <v>42.645937246782474</v>
      </c>
      <c r="L23" s="7">
        <v>20.792051644378002</v>
      </c>
      <c r="M23" s="7">
        <f t="shared" si="18"/>
        <v>17.326709703648334</v>
      </c>
      <c r="N23" s="7">
        <v>24</v>
      </c>
      <c r="O23" s="7">
        <f t="shared" si="19"/>
        <v>138.51446933947608</v>
      </c>
      <c r="P23" s="118">
        <v>0</v>
      </c>
      <c r="Q23" s="7">
        <v>3</v>
      </c>
      <c r="R23" s="17"/>
      <c r="S23" s="106">
        <f t="shared" si="6"/>
        <v>53.986609133443579</v>
      </c>
      <c r="T23" s="68">
        <f t="shared" si="21"/>
        <v>64</v>
      </c>
      <c r="U23" s="76">
        <f t="shared" si="22"/>
        <v>-10.013390866556421</v>
      </c>
      <c r="V23" s="72">
        <f t="shared" si="23"/>
        <v>17.744608456580302</v>
      </c>
      <c r="W23" s="80">
        <f t="shared" si="24"/>
        <v>27</v>
      </c>
      <c r="X23" s="84" t="s">
        <v>61</v>
      </c>
      <c r="Y23" s="30"/>
    </row>
    <row r="24" spans="1:25" s="2" customFormat="1" ht="13.15" customHeight="1" thickBot="1">
      <c r="A24" s="101">
        <v>7</v>
      </c>
      <c r="B24" s="52" t="s">
        <v>40</v>
      </c>
      <c r="C24" s="53">
        <v>1507</v>
      </c>
      <c r="D24" s="54">
        <v>1298</v>
      </c>
      <c r="E24" s="54">
        <v>143.19913388000001</v>
      </c>
      <c r="F24" s="54">
        <f t="shared" si="15"/>
        <v>119.33261156666667</v>
      </c>
      <c r="G24" s="54">
        <v>100</v>
      </c>
      <c r="H24" s="54">
        <f t="shared" si="16"/>
        <v>83.799389527424978</v>
      </c>
      <c r="I24" s="121">
        <v>43.199133880000005</v>
      </c>
      <c r="J24" s="54">
        <v>21</v>
      </c>
      <c r="K24" s="54">
        <f t="shared" si="17"/>
        <v>48.612085738418969</v>
      </c>
      <c r="L24" s="55">
        <v>59.572732239509996</v>
      </c>
      <c r="M24" s="55">
        <f t="shared" si="18"/>
        <v>49.643943532924993</v>
      </c>
      <c r="N24" s="55">
        <v>38</v>
      </c>
      <c r="O24" s="55">
        <f t="shared" si="19"/>
        <v>76.545087468318343</v>
      </c>
      <c r="P24" s="122">
        <v>21.572732239509996</v>
      </c>
      <c r="Q24" s="55">
        <v>10</v>
      </c>
      <c r="R24" s="112">
        <f t="shared" si="20"/>
        <v>46.354814443416743</v>
      </c>
      <c r="S24" s="107">
        <f t="shared" si="6"/>
        <v>98.114793990345291</v>
      </c>
      <c r="T24" s="69">
        <f t="shared" si="21"/>
        <v>121</v>
      </c>
      <c r="U24" s="77">
        <f t="shared" si="22"/>
        <v>-22.885206009654709</v>
      </c>
      <c r="V24" s="73">
        <f t="shared" si="23"/>
        <v>50.841293892449166</v>
      </c>
      <c r="W24" s="81">
        <f t="shared" si="24"/>
        <v>48</v>
      </c>
      <c r="X24" s="85">
        <f t="shared" si="25"/>
        <v>2.8412938924491655</v>
      </c>
      <c r="Y24" s="30"/>
    </row>
    <row r="25" spans="1:25" s="9" customFormat="1" ht="18.75" customHeight="1" thickBot="1">
      <c r="A25" s="57"/>
      <c r="B25" s="58" t="s">
        <v>34</v>
      </c>
      <c r="C25" s="58">
        <f t="shared" ref="C25:F25" si="26">SUM(C18:C24)</f>
        <v>5271</v>
      </c>
      <c r="D25" s="60">
        <f t="shared" si="26"/>
        <v>2796</v>
      </c>
      <c r="E25" s="60">
        <v>1695.779217</v>
      </c>
      <c r="F25" s="60">
        <f t="shared" si="26"/>
        <v>1413.1493475000002</v>
      </c>
      <c r="G25" s="60">
        <f>SUM(G18:G24)</f>
        <v>332</v>
      </c>
      <c r="H25" s="60">
        <f t="shared" si="16"/>
        <v>23.493624406177631</v>
      </c>
      <c r="I25" s="60">
        <v>1363.779217</v>
      </c>
      <c r="J25" s="60">
        <f>SUM(J18:J24)</f>
        <v>107</v>
      </c>
      <c r="K25" s="60">
        <f t="shared" si="17"/>
        <v>7.8458447427711464</v>
      </c>
      <c r="L25" s="59">
        <v>441.07183713017594</v>
      </c>
      <c r="M25" s="59">
        <f t="shared" ref="M25" si="27">L25/12*10</f>
        <v>367.55986427514665</v>
      </c>
      <c r="N25" s="59">
        <v>188</v>
      </c>
      <c r="O25" s="59">
        <f t="shared" si="19"/>
        <v>51.148130759801248</v>
      </c>
      <c r="P25" s="59">
        <v>256.27978548579796</v>
      </c>
      <c r="Q25" s="59">
        <f>SUM(Q18:Q24)</f>
        <v>63</v>
      </c>
      <c r="R25" s="103">
        <f t="shared" si="20"/>
        <v>24.582508480166972</v>
      </c>
      <c r="S25" s="108">
        <f t="shared" ref="S25:X25" si="28">SUM(S18:S24)</f>
        <v>1161.8857183067207</v>
      </c>
      <c r="T25" s="70">
        <f t="shared" si="28"/>
        <v>439</v>
      </c>
      <c r="U25" s="78">
        <f t="shared" si="28"/>
        <v>722.88571830672072</v>
      </c>
      <c r="V25" s="74">
        <f t="shared" si="28"/>
        <v>376.42495242723157</v>
      </c>
      <c r="W25" s="87">
        <f t="shared" si="28"/>
        <v>251</v>
      </c>
      <c r="X25" s="88">
        <f t="shared" si="28"/>
        <v>134.68034397065119</v>
      </c>
      <c r="Y25" s="22"/>
    </row>
    <row r="26" spans="1:25" s="2" customFormat="1" ht="27" customHeight="1" thickBot="1">
      <c r="A26" s="131" t="s">
        <v>73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3"/>
      <c r="S26" s="47"/>
      <c r="T26" s="48"/>
      <c r="U26" s="49"/>
      <c r="V26" s="49"/>
      <c r="W26" s="50"/>
      <c r="X26" s="51"/>
      <c r="Y26" s="30"/>
    </row>
    <row r="27" spans="1:25" s="2" customFormat="1" ht="13.15" customHeight="1">
      <c r="A27" s="24">
        <v>1</v>
      </c>
      <c r="B27" s="18" t="s">
        <v>5</v>
      </c>
      <c r="C27" s="6">
        <v>184</v>
      </c>
      <c r="D27" s="5">
        <v>103</v>
      </c>
      <c r="E27" s="5">
        <v>55.498228920000003</v>
      </c>
      <c r="F27" s="5">
        <f t="shared" ref="F27:F33" si="29">E27/12*10</f>
        <v>46.248524099999997</v>
      </c>
      <c r="G27" s="5">
        <v>16</v>
      </c>
      <c r="H27" s="5">
        <f t="shared" ref="H27:H34" si="30">G27/F27*100</f>
        <v>34.595698590087551</v>
      </c>
      <c r="I27" s="117">
        <v>39.498228920000003</v>
      </c>
      <c r="J27" s="5">
        <v>4</v>
      </c>
      <c r="K27" s="5">
        <f t="shared" ref="K27:K34" si="31">J27/I27*100</f>
        <v>10.127036349152842</v>
      </c>
      <c r="L27" s="7">
        <v>36.444495017112004</v>
      </c>
      <c r="M27" s="7">
        <f t="shared" ref="M27:M33" si="32">L27/12*10</f>
        <v>30.370412514260003</v>
      </c>
      <c r="N27" s="7">
        <v>11</v>
      </c>
      <c r="O27" s="7">
        <f t="shared" ref="O27:O34" si="33">N27/M27*100</f>
        <v>36.219461934654667</v>
      </c>
      <c r="P27" s="118">
        <v>25.444495017112004</v>
      </c>
      <c r="Q27" s="7">
        <v>1</v>
      </c>
      <c r="R27" s="17">
        <f t="shared" ref="R27:R34" si="34">Q27/P27*100</f>
        <v>3.9301231929636535</v>
      </c>
      <c r="S27" s="105">
        <f t="shared" si="6"/>
        <v>38.025350780947214</v>
      </c>
      <c r="T27" s="67">
        <f t="shared" ref="T27:T33" si="35">G27+J27</f>
        <v>20</v>
      </c>
      <c r="U27" s="75">
        <f t="shared" ref="U27:U33" si="36">S27-T27</f>
        <v>18.025350780947214</v>
      </c>
      <c r="V27" s="71">
        <f t="shared" ref="V27:V33" si="37">L27*0.8534323</f>
        <v>31.102909204792439</v>
      </c>
      <c r="W27" s="79">
        <f t="shared" ref="W27:W33" si="38">N27+Q27</f>
        <v>12</v>
      </c>
      <c r="X27" s="83">
        <f t="shared" ref="X27:X33" si="39">V27-W27</f>
        <v>19.102909204792439</v>
      </c>
      <c r="Y27" s="30"/>
    </row>
    <row r="28" spans="1:25" s="2" customFormat="1" ht="13.15" customHeight="1">
      <c r="A28" s="24">
        <v>2</v>
      </c>
      <c r="B28" s="18" t="s">
        <v>9</v>
      </c>
      <c r="C28" s="6">
        <v>937</v>
      </c>
      <c r="D28" s="5">
        <v>354</v>
      </c>
      <c r="E28" s="5">
        <v>399.45021556</v>
      </c>
      <c r="F28" s="5">
        <f t="shared" si="29"/>
        <v>332.87517963333335</v>
      </c>
      <c r="G28" s="5">
        <v>113</v>
      </c>
      <c r="H28" s="5">
        <f t="shared" si="30"/>
        <v>33.946658361392721</v>
      </c>
      <c r="I28" s="117">
        <v>286.45021556</v>
      </c>
      <c r="J28" s="5">
        <v>18</v>
      </c>
      <c r="K28" s="5">
        <f t="shared" si="31"/>
        <v>6.2838144369382443</v>
      </c>
      <c r="L28" s="7">
        <v>118.21099024781201</v>
      </c>
      <c r="M28" s="7">
        <f t="shared" si="32"/>
        <v>98.509158539843341</v>
      </c>
      <c r="N28" s="7">
        <v>45</v>
      </c>
      <c r="O28" s="7">
        <f t="shared" si="33"/>
        <v>45.681031760919119</v>
      </c>
      <c r="P28" s="118">
        <v>73.210990247812006</v>
      </c>
      <c r="Q28" s="7">
        <v>4</v>
      </c>
      <c r="R28" s="17">
        <f t="shared" si="34"/>
        <v>5.4636605603344437</v>
      </c>
      <c r="S28" s="106">
        <f t="shared" si="6"/>
        <v>273.68863586780526</v>
      </c>
      <c r="T28" s="68">
        <f t="shared" si="35"/>
        <v>131</v>
      </c>
      <c r="U28" s="76">
        <f t="shared" si="36"/>
        <v>142.68863586780526</v>
      </c>
      <c r="V28" s="72">
        <f t="shared" si="37"/>
        <v>100.88507729246777</v>
      </c>
      <c r="W28" s="80">
        <f t="shared" si="38"/>
        <v>49</v>
      </c>
      <c r="X28" s="84">
        <f t="shared" si="39"/>
        <v>51.88507729246777</v>
      </c>
      <c r="Y28" s="30"/>
    </row>
    <row r="29" spans="1:25" s="2" customFormat="1" ht="13.15" customHeight="1">
      <c r="A29" s="24">
        <v>3</v>
      </c>
      <c r="B29" s="18" t="s">
        <v>41</v>
      </c>
      <c r="C29" s="6">
        <v>803</v>
      </c>
      <c r="D29" s="5">
        <v>490</v>
      </c>
      <c r="E29" s="5">
        <v>214.45611916000001</v>
      </c>
      <c r="F29" s="5">
        <f t="shared" si="29"/>
        <v>178.71343263333333</v>
      </c>
      <c r="G29" s="5">
        <v>63</v>
      </c>
      <c r="H29" s="5">
        <f t="shared" si="30"/>
        <v>35.251966834108778</v>
      </c>
      <c r="I29" s="117">
        <v>151.45611916000001</v>
      </c>
      <c r="J29" s="5">
        <v>3</v>
      </c>
      <c r="K29" s="5">
        <f t="shared" si="31"/>
        <v>1.9807717354957213</v>
      </c>
      <c r="L29" s="7">
        <v>84.102680808719995</v>
      </c>
      <c r="M29" s="7">
        <f t="shared" si="32"/>
        <v>70.085567340599994</v>
      </c>
      <c r="N29" s="7">
        <v>60</v>
      </c>
      <c r="O29" s="7">
        <f t="shared" si="33"/>
        <v>85.609637300092871</v>
      </c>
      <c r="P29" s="118">
        <v>24.102680808719995</v>
      </c>
      <c r="Q29" s="7">
        <v>4</v>
      </c>
      <c r="R29" s="17">
        <f t="shared" si="34"/>
        <v>16.595664323583705</v>
      </c>
      <c r="S29" s="106">
        <f t="shared" si="6"/>
        <v>146.93746659798123</v>
      </c>
      <c r="T29" s="68">
        <f t="shared" si="35"/>
        <v>66</v>
      </c>
      <c r="U29" s="76">
        <f t="shared" si="36"/>
        <v>80.937466597981228</v>
      </c>
      <c r="V29" s="72">
        <f t="shared" si="37"/>
        <v>71.775944318751769</v>
      </c>
      <c r="W29" s="80">
        <f t="shared" si="38"/>
        <v>64</v>
      </c>
      <c r="X29" s="84">
        <f t="shared" si="39"/>
        <v>7.7759443187517689</v>
      </c>
      <c r="Y29" s="30"/>
    </row>
    <row r="30" spans="1:25" s="2" customFormat="1" ht="13.15" customHeight="1">
      <c r="A30" s="24">
        <v>4</v>
      </c>
      <c r="B30" s="18" t="s">
        <v>42</v>
      </c>
      <c r="C30" s="6">
        <v>1002</v>
      </c>
      <c r="D30" s="5">
        <v>493</v>
      </c>
      <c r="E30" s="5">
        <v>348.74812988000002</v>
      </c>
      <c r="F30" s="5">
        <f t="shared" si="29"/>
        <v>290.62344156666666</v>
      </c>
      <c r="G30" s="5">
        <v>52</v>
      </c>
      <c r="H30" s="5">
        <f t="shared" si="30"/>
        <v>17.892569064519741</v>
      </c>
      <c r="I30" s="117">
        <v>296.74812988000002</v>
      </c>
      <c r="J30" s="5">
        <v>8</v>
      </c>
      <c r="K30" s="5">
        <f t="shared" si="31"/>
        <v>2.6958889355882603</v>
      </c>
      <c r="L30" s="7">
        <v>125.219546981872</v>
      </c>
      <c r="M30" s="7">
        <f t="shared" si="32"/>
        <v>104.34962248489333</v>
      </c>
      <c r="N30" s="7">
        <v>34</v>
      </c>
      <c r="O30" s="7">
        <f t="shared" si="33"/>
        <v>32.582772405259227</v>
      </c>
      <c r="P30" s="118">
        <v>91.219546981872</v>
      </c>
      <c r="Q30" s="7">
        <v>2</v>
      </c>
      <c r="R30" s="17">
        <f t="shared" si="34"/>
        <v>2.1925125328647583</v>
      </c>
      <c r="S30" s="106">
        <f t="shared" si="6"/>
        <v>238.94942651237201</v>
      </c>
      <c r="T30" s="68">
        <f t="shared" si="35"/>
        <v>60</v>
      </c>
      <c r="U30" s="76">
        <f t="shared" si="36"/>
        <v>178.94942651237201</v>
      </c>
      <c r="V30" s="72">
        <f t="shared" si="37"/>
        <v>106.86640598569709</v>
      </c>
      <c r="W30" s="80">
        <f t="shared" si="38"/>
        <v>36</v>
      </c>
      <c r="X30" s="84">
        <f t="shared" si="39"/>
        <v>70.866405985697085</v>
      </c>
      <c r="Y30" s="30"/>
    </row>
    <row r="31" spans="1:25" s="2" customFormat="1" ht="13.15" customHeight="1">
      <c r="A31" s="24">
        <v>5</v>
      </c>
      <c r="B31" s="18" t="s">
        <v>30</v>
      </c>
      <c r="C31" s="6">
        <v>285</v>
      </c>
      <c r="D31" s="5">
        <v>96</v>
      </c>
      <c r="E31" s="5">
        <v>129.49586748000002</v>
      </c>
      <c r="F31" s="5">
        <f t="shared" si="29"/>
        <v>107.91322290000002</v>
      </c>
      <c r="G31" s="5">
        <v>56</v>
      </c>
      <c r="H31" s="5">
        <f t="shared" si="30"/>
        <v>51.893547885131305</v>
      </c>
      <c r="I31" s="117">
        <v>73.495867480000015</v>
      </c>
      <c r="J31" s="5">
        <v>11</v>
      </c>
      <c r="K31" s="5">
        <f t="shared" si="31"/>
        <v>14.966827900893017</v>
      </c>
      <c r="L31" s="7">
        <v>29.202319725250003</v>
      </c>
      <c r="M31" s="7">
        <f t="shared" si="32"/>
        <v>24.335266437708334</v>
      </c>
      <c r="N31" s="7">
        <v>24</v>
      </c>
      <c r="O31" s="7">
        <f t="shared" si="33"/>
        <v>98.622302169706984</v>
      </c>
      <c r="P31" s="118">
        <v>5.2023197252500033</v>
      </c>
      <c r="Q31" s="7">
        <v>2</v>
      </c>
      <c r="R31" s="17">
        <f t="shared" si="34"/>
        <v>38.444388381067597</v>
      </c>
      <c r="S31" s="106">
        <f t="shared" si="6"/>
        <v>88.72581848887684</v>
      </c>
      <c r="T31" s="68">
        <f t="shared" si="35"/>
        <v>67</v>
      </c>
      <c r="U31" s="76">
        <f t="shared" si="36"/>
        <v>21.72581848887684</v>
      </c>
      <c r="V31" s="72">
        <f t="shared" si="37"/>
        <v>24.92220288845548</v>
      </c>
      <c r="W31" s="80">
        <f t="shared" si="38"/>
        <v>26</v>
      </c>
      <c r="X31" s="84">
        <f t="shared" si="39"/>
        <v>-1.0777971115445197</v>
      </c>
      <c r="Y31" s="30"/>
    </row>
    <row r="32" spans="1:25" s="2" customFormat="1" ht="13.15" customHeight="1">
      <c r="A32" s="24">
        <v>6</v>
      </c>
      <c r="B32" s="18" t="s">
        <v>16</v>
      </c>
      <c r="C32" s="6">
        <v>651</v>
      </c>
      <c r="D32" s="5">
        <v>201</v>
      </c>
      <c r="E32" s="5">
        <v>308.32349399999998</v>
      </c>
      <c r="F32" s="5">
        <f t="shared" si="29"/>
        <v>256.93624499999999</v>
      </c>
      <c r="G32" s="5">
        <v>84</v>
      </c>
      <c r="H32" s="5">
        <f t="shared" si="30"/>
        <v>32.692935167632733</v>
      </c>
      <c r="I32" s="117">
        <v>224.32349399999998</v>
      </c>
      <c r="J32" s="5">
        <v>5</v>
      </c>
      <c r="K32" s="5">
        <f t="shared" si="31"/>
        <v>2.228923912891621</v>
      </c>
      <c r="L32" s="7">
        <v>215.162691735642</v>
      </c>
      <c r="M32" s="7">
        <f t="shared" si="32"/>
        <v>179.30224311303502</v>
      </c>
      <c r="N32" s="7">
        <v>49</v>
      </c>
      <c r="O32" s="7">
        <f t="shared" si="33"/>
        <v>27.328157835208795</v>
      </c>
      <c r="P32" s="118">
        <v>166.162691735642</v>
      </c>
      <c r="Q32" s="7">
        <v>10</v>
      </c>
      <c r="R32" s="17">
        <f t="shared" si="34"/>
        <v>6.0181981259123969</v>
      </c>
      <c r="S32" s="106">
        <f t="shared" si="6"/>
        <v>211.25194878304006</v>
      </c>
      <c r="T32" s="68">
        <f t="shared" si="35"/>
        <v>89</v>
      </c>
      <c r="U32" s="76">
        <f t="shared" si="36"/>
        <v>122.25194878304006</v>
      </c>
      <c r="V32" s="72">
        <f t="shared" si="37"/>
        <v>183.62679088213994</v>
      </c>
      <c r="W32" s="80">
        <f t="shared" si="38"/>
        <v>59</v>
      </c>
      <c r="X32" s="84">
        <f t="shared" si="39"/>
        <v>124.62679088213994</v>
      </c>
      <c r="Y32" s="30"/>
    </row>
    <row r="33" spans="1:25" s="2" customFormat="1" ht="13.15" customHeight="1" thickBot="1">
      <c r="A33" s="101">
        <v>7</v>
      </c>
      <c r="B33" s="52" t="s">
        <v>43</v>
      </c>
      <c r="C33" s="53">
        <v>900</v>
      </c>
      <c r="D33" s="54">
        <v>629</v>
      </c>
      <c r="E33" s="54">
        <v>185.67925972</v>
      </c>
      <c r="F33" s="54">
        <f t="shared" si="29"/>
        <v>154.73271643333334</v>
      </c>
      <c r="G33" s="54">
        <v>77</v>
      </c>
      <c r="H33" s="54">
        <f t="shared" si="30"/>
        <v>49.763231574348715</v>
      </c>
      <c r="I33" s="121">
        <v>108.67925972</v>
      </c>
      <c r="J33" s="54">
        <v>11</v>
      </c>
      <c r="K33" s="54">
        <f t="shared" si="31"/>
        <v>10.121526433231393</v>
      </c>
      <c r="L33" s="55">
        <v>130.35915525351601</v>
      </c>
      <c r="M33" s="55">
        <f t="shared" si="32"/>
        <v>108.63262937793002</v>
      </c>
      <c r="N33" s="55">
        <v>44</v>
      </c>
      <c r="O33" s="55">
        <f t="shared" si="33"/>
        <v>40.503484314022423</v>
      </c>
      <c r="P33" s="122">
        <v>86.359155253516008</v>
      </c>
      <c r="Q33" s="55">
        <v>9</v>
      </c>
      <c r="R33" s="112">
        <f t="shared" si="34"/>
        <v>10.42159337198192</v>
      </c>
      <c r="S33" s="107">
        <f t="shared" si="6"/>
        <v>127.22061804489748</v>
      </c>
      <c r="T33" s="69">
        <f t="shared" si="35"/>
        <v>88</v>
      </c>
      <c r="U33" s="77">
        <f t="shared" si="36"/>
        <v>39.220618044897478</v>
      </c>
      <c r="V33" s="73">
        <f t="shared" si="37"/>
        <v>111.25271369406525</v>
      </c>
      <c r="W33" s="81">
        <f t="shared" si="38"/>
        <v>53</v>
      </c>
      <c r="X33" s="85">
        <f t="shared" si="39"/>
        <v>58.25271369406525</v>
      </c>
      <c r="Y33" s="30"/>
    </row>
    <row r="34" spans="1:25" s="10" customFormat="1" ht="19.5" customHeight="1" thickBot="1">
      <c r="A34" s="57"/>
      <c r="B34" s="58" t="s">
        <v>34</v>
      </c>
      <c r="C34" s="58">
        <f t="shared" ref="C34:F34" si="40">SUM(C27:C33)</f>
        <v>4762</v>
      </c>
      <c r="D34" s="59">
        <f t="shared" si="40"/>
        <v>2366</v>
      </c>
      <c r="E34" s="59">
        <v>1641.6513147200003</v>
      </c>
      <c r="F34" s="60">
        <f t="shared" si="40"/>
        <v>1368.0427622666666</v>
      </c>
      <c r="G34" s="59">
        <v>461</v>
      </c>
      <c r="H34" s="60">
        <f t="shared" si="30"/>
        <v>33.697777051660559</v>
      </c>
      <c r="I34" s="59">
        <v>1180.6513147200003</v>
      </c>
      <c r="J34" s="60">
        <f>SUM(J27:J33)</f>
        <v>60</v>
      </c>
      <c r="K34" s="60">
        <f t="shared" si="31"/>
        <v>5.0819407264395773</v>
      </c>
      <c r="L34" s="59">
        <v>738.70187976992406</v>
      </c>
      <c r="M34" s="59">
        <f>SUM(M27:M33)</f>
        <v>615.58489980827005</v>
      </c>
      <c r="N34" s="59">
        <f>SUM(N27:N33)</f>
        <v>267</v>
      </c>
      <c r="O34" s="59">
        <f t="shared" si="33"/>
        <v>43.373383603652357</v>
      </c>
      <c r="P34" s="59">
        <v>471.70187976992401</v>
      </c>
      <c r="Q34" s="59">
        <f>SUM(Q27:Q33)</f>
        <v>32</v>
      </c>
      <c r="R34" s="103">
        <f t="shared" si="34"/>
        <v>6.7839458294311292</v>
      </c>
      <c r="S34" s="108">
        <f t="shared" ref="S34:X34" si="41">SUM(S27:S33)</f>
        <v>1124.7992650759202</v>
      </c>
      <c r="T34" s="70">
        <f t="shared" si="41"/>
        <v>521</v>
      </c>
      <c r="U34" s="78">
        <f t="shared" si="41"/>
        <v>603.79926507592018</v>
      </c>
      <c r="V34" s="74">
        <f t="shared" si="41"/>
        <v>630.43204426636976</v>
      </c>
      <c r="W34" s="70">
        <f t="shared" si="41"/>
        <v>299</v>
      </c>
      <c r="X34" s="86">
        <f t="shared" si="41"/>
        <v>331.43204426636976</v>
      </c>
      <c r="Y34" s="27"/>
    </row>
    <row r="35" spans="1:25" s="10" customFormat="1" ht="33" customHeight="1" thickBot="1">
      <c r="A35" s="26"/>
      <c r="B35" s="26"/>
      <c r="C35" s="26"/>
      <c r="D35" s="15"/>
      <c r="E35" s="15"/>
      <c r="F35" s="14"/>
      <c r="G35" s="15"/>
      <c r="H35" s="14"/>
      <c r="I35" s="14"/>
      <c r="J35" s="14"/>
      <c r="K35" s="14"/>
      <c r="L35" s="15"/>
      <c r="M35" s="15"/>
      <c r="N35" s="15"/>
      <c r="O35" s="15"/>
      <c r="P35" s="15"/>
      <c r="Q35" s="15"/>
      <c r="R35" s="15"/>
      <c r="S35" s="35"/>
      <c r="T35" s="40"/>
      <c r="U35" s="36"/>
      <c r="V35" s="36"/>
      <c r="W35" s="40"/>
      <c r="X35" s="61"/>
      <c r="Y35" s="27"/>
    </row>
    <row r="36" spans="1:25" s="2" customFormat="1" ht="15" customHeight="1" thickBot="1">
      <c r="A36" s="149"/>
      <c r="B36" s="142" t="s">
        <v>33</v>
      </c>
      <c r="C36" s="142" t="s">
        <v>4</v>
      </c>
      <c r="D36" s="142"/>
      <c r="E36" s="142"/>
      <c r="F36" s="142"/>
      <c r="G36" s="142"/>
      <c r="H36" s="142"/>
      <c r="I36" s="142"/>
      <c r="J36" s="142"/>
      <c r="K36" s="142"/>
      <c r="L36" s="143" t="s">
        <v>37</v>
      </c>
      <c r="M36" s="143"/>
      <c r="N36" s="143"/>
      <c r="O36" s="143"/>
      <c r="P36" s="143"/>
      <c r="Q36" s="143"/>
      <c r="R36" s="144"/>
      <c r="S36" s="33" t="s">
        <v>62</v>
      </c>
      <c r="T36" s="33"/>
      <c r="U36" s="33"/>
      <c r="V36" s="33" t="s">
        <v>63</v>
      </c>
      <c r="W36" s="33"/>
      <c r="X36" s="34"/>
      <c r="Y36" s="30"/>
    </row>
    <row r="37" spans="1:25" s="2" customFormat="1" ht="15.75" customHeight="1" thickBot="1">
      <c r="A37" s="136"/>
      <c r="B37" s="134"/>
      <c r="C37" s="134" t="s">
        <v>38</v>
      </c>
      <c r="D37" s="134" t="s">
        <v>36</v>
      </c>
      <c r="E37" s="134" t="s">
        <v>0</v>
      </c>
      <c r="F37" s="134" t="s">
        <v>70</v>
      </c>
      <c r="G37" s="134"/>
      <c r="H37" s="134"/>
      <c r="I37" s="134" t="s">
        <v>69</v>
      </c>
      <c r="J37" s="134"/>
      <c r="K37" s="134"/>
      <c r="L37" s="134" t="s">
        <v>0</v>
      </c>
      <c r="M37" s="134" t="s">
        <v>70</v>
      </c>
      <c r="N37" s="134"/>
      <c r="O37" s="134"/>
      <c r="P37" s="134" t="s">
        <v>69</v>
      </c>
      <c r="Q37" s="134"/>
      <c r="R37" s="135"/>
      <c r="S37" s="145" t="s">
        <v>64</v>
      </c>
      <c r="T37" s="146"/>
      <c r="U37" s="147"/>
      <c r="V37" s="148" t="s">
        <v>65</v>
      </c>
      <c r="W37" s="146"/>
      <c r="X37" s="147"/>
      <c r="Y37" s="30"/>
    </row>
    <row r="38" spans="1:25" s="2" customFormat="1" ht="54" customHeight="1" thickBot="1">
      <c r="A38" s="136"/>
      <c r="B38" s="134"/>
      <c r="C38" s="134"/>
      <c r="D38" s="134"/>
      <c r="E38" s="134"/>
      <c r="F38" s="114" t="s">
        <v>1</v>
      </c>
      <c r="G38" s="114" t="s">
        <v>2</v>
      </c>
      <c r="H38" s="114" t="s">
        <v>3</v>
      </c>
      <c r="I38" s="116" t="s">
        <v>68</v>
      </c>
      <c r="J38" s="115" t="s">
        <v>72</v>
      </c>
      <c r="K38" s="114" t="s">
        <v>3</v>
      </c>
      <c r="L38" s="134"/>
      <c r="M38" s="114" t="s">
        <v>1</v>
      </c>
      <c r="N38" s="114" t="s">
        <v>2</v>
      </c>
      <c r="O38" s="114" t="s">
        <v>3</v>
      </c>
      <c r="P38" s="116" t="s">
        <v>68</v>
      </c>
      <c r="Q38" s="115" t="s">
        <v>72</v>
      </c>
      <c r="R38" s="119" t="s">
        <v>3</v>
      </c>
      <c r="S38" s="104" t="s">
        <v>66</v>
      </c>
      <c r="T38" s="37" t="s">
        <v>67</v>
      </c>
      <c r="U38" s="38" t="s">
        <v>68</v>
      </c>
      <c r="V38" s="37" t="s">
        <v>66</v>
      </c>
      <c r="W38" s="37" t="s">
        <v>67</v>
      </c>
      <c r="X38" s="39" t="s">
        <v>68</v>
      </c>
      <c r="Y38" s="30"/>
    </row>
    <row r="39" spans="1:25" s="2" customFormat="1" ht="21" customHeight="1" thickBot="1">
      <c r="A39" s="136" t="s">
        <v>58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8"/>
      <c r="S39" s="47"/>
      <c r="T39" s="48"/>
      <c r="U39" s="49"/>
      <c r="V39" s="49"/>
      <c r="W39" s="50"/>
      <c r="X39" s="51"/>
      <c r="Y39" s="30"/>
    </row>
    <row r="40" spans="1:25" s="2" customFormat="1" ht="13.15" customHeight="1">
      <c r="A40" s="24">
        <v>1</v>
      </c>
      <c r="B40" s="18" t="s">
        <v>51</v>
      </c>
      <c r="C40" s="6">
        <v>578</v>
      </c>
      <c r="D40" s="5">
        <v>283</v>
      </c>
      <c r="E40" s="5">
        <v>202.1231794</v>
      </c>
      <c r="F40" s="5">
        <f t="shared" ref="F40:F46" si="42">E40/12*10</f>
        <v>168.43598283333333</v>
      </c>
      <c r="G40" s="5">
        <v>97</v>
      </c>
      <c r="H40" s="5">
        <f t="shared" ref="H40:H47" si="43">G40/F40*100</f>
        <v>57.588644877609717</v>
      </c>
      <c r="I40" s="117">
        <v>105.1231794</v>
      </c>
      <c r="J40" s="5">
        <v>14</v>
      </c>
      <c r="K40" s="5">
        <f t="shared" ref="K40:K47" si="44">J40/I40*100</f>
        <v>13.317709833270131</v>
      </c>
      <c r="L40" s="7">
        <v>85.270773597729999</v>
      </c>
      <c r="M40" s="7">
        <f t="shared" ref="M40:M46" si="45">L40/12*10</f>
        <v>71.058977998108332</v>
      </c>
      <c r="N40" s="7">
        <v>18</v>
      </c>
      <c r="O40" s="7">
        <f t="shared" ref="O40:O47" si="46">N40/M40*100</f>
        <v>25.331070762767204</v>
      </c>
      <c r="P40" s="118">
        <v>67.270773597729999</v>
      </c>
      <c r="Q40" s="7">
        <v>0</v>
      </c>
      <c r="R40" s="17">
        <f t="shared" ref="R40:R47" si="47">Q40/P40*100</f>
        <v>0</v>
      </c>
      <c r="S40" s="105">
        <f t="shared" si="6"/>
        <v>138.48738864665961</v>
      </c>
      <c r="T40" s="67">
        <f t="shared" ref="T40:T46" si="48">G40+J40</f>
        <v>111</v>
      </c>
      <c r="U40" s="75">
        <f t="shared" ref="U40:U46" si="49">S40-T40</f>
        <v>27.48738864665961</v>
      </c>
      <c r="V40" s="71">
        <f t="shared" ref="V40:V46" si="50">L40*0.8534323</f>
        <v>72.772832434289995</v>
      </c>
      <c r="W40" s="79">
        <f t="shared" ref="W40:W45" si="51">N40+Q40</f>
        <v>18</v>
      </c>
      <c r="X40" s="92">
        <f t="shared" ref="X40:X45" si="52">V40-W40</f>
        <v>54.772832434289995</v>
      </c>
      <c r="Y40" s="30"/>
    </row>
    <row r="41" spans="1:25" s="2" customFormat="1" ht="13.15" customHeight="1">
      <c r="A41" s="24">
        <v>2</v>
      </c>
      <c r="B41" s="18" t="s">
        <v>31</v>
      </c>
      <c r="C41" s="6">
        <v>271</v>
      </c>
      <c r="D41" s="5">
        <v>72</v>
      </c>
      <c r="E41" s="5">
        <v>136.34750068</v>
      </c>
      <c r="F41" s="5">
        <f t="shared" si="42"/>
        <v>113.62291723333334</v>
      </c>
      <c r="G41" s="5">
        <v>28</v>
      </c>
      <c r="H41" s="5">
        <f t="shared" si="43"/>
        <v>24.642915955502058</v>
      </c>
      <c r="I41" s="117">
        <v>108.34750068</v>
      </c>
      <c r="J41" s="5">
        <v>5</v>
      </c>
      <c r="K41" s="5">
        <f t="shared" si="44"/>
        <v>4.6147811150414073</v>
      </c>
      <c r="L41" s="7">
        <v>44.854763097983998</v>
      </c>
      <c r="M41" s="7">
        <f t="shared" si="45"/>
        <v>37.378969248319997</v>
      </c>
      <c r="N41" s="7">
        <v>21</v>
      </c>
      <c r="O41" s="7">
        <f t="shared" si="46"/>
        <v>56.181324478185942</v>
      </c>
      <c r="P41" s="118">
        <v>23.854763097983998</v>
      </c>
      <c r="Q41" s="7">
        <v>2</v>
      </c>
      <c r="R41" s="17">
        <f t="shared" si="47"/>
        <v>8.3840698471200632</v>
      </c>
      <c r="S41" s="106">
        <f t="shared" si="6"/>
        <v>93.420306239611051</v>
      </c>
      <c r="T41" s="68">
        <f t="shared" si="48"/>
        <v>33</v>
      </c>
      <c r="U41" s="76">
        <f t="shared" si="49"/>
        <v>60.420306239611051</v>
      </c>
      <c r="V41" s="72">
        <f t="shared" si="50"/>
        <v>38.280503636667611</v>
      </c>
      <c r="W41" s="80">
        <f t="shared" si="51"/>
        <v>23</v>
      </c>
      <c r="X41" s="93">
        <f t="shared" si="52"/>
        <v>15.280503636667611</v>
      </c>
      <c r="Y41" s="30"/>
    </row>
    <row r="42" spans="1:25" s="2" customFormat="1" ht="13.15" customHeight="1">
      <c r="A42" s="24">
        <v>3</v>
      </c>
      <c r="B42" s="18" t="s">
        <v>52</v>
      </c>
      <c r="C42" s="6">
        <v>1065</v>
      </c>
      <c r="D42" s="5">
        <v>930</v>
      </c>
      <c r="E42" s="5">
        <v>92.497048200000009</v>
      </c>
      <c r="F42" s="5">
        <f t="shared" si="42"/>
        <v>77.08087350000001</v>
      </c>
      <c r="G42" s="5">
        <v>265</v>
      </c>
      <c r="H42" s="5">
        <f t="shared" si="43"/>
        <v>343.79475473899498</v>
      </c>
      <c r="I42" s="117">
        <v>0</v>
      </c>
      <c r="J42" s="5">
        <v>2</v>
      </c>
      <c r="K42" s="5" t="s">
        <v>61</v>
      </c>
      <c r="L42" s="7">
        <v>241.79520732507001</v>
      </c>
      <c r="M42" s="7">
        <f t="shared" si="45"/>
        <v>201.49600610422499</v>
      </c>
      <c r="N42" s="7">
        <v>34</v>
      </c>
      <c r="O42" s="7">
        <f t="shared" si="46"/>
        <v>16.87378358378642</v>
      </c>
      <c r="P42" s="118">
        <v>207.79520732507001</v>
      </c>
      <c r="Q42" s="7">
        <v>2</v>
      </c>
      <c r="R42" s="17">
        <f t="shared" si="47"/>
        <v>0.96248610627060627</v>
      </c>
      <c r="S42" s="106">
        <f t="shared" si="6"/>
        <v>63.37558463491203</v>
      </c>
      <c r="T42" s="68">
        <f t="shared" si="48"/>
        <v>267</v>
      </c>
      <c r="U42" s="76" t="s">
        <v>61</v>
      </c>
      <c r="V42" s="72">
        <f t="shared" si="50"/>
        <v>206.35583991641136</v>
      </c>
      <c r="W42" s="80">
        <f t="shared" si="51"/>
        <v>36</v>
      </c>
      <c r="X42" s="93">
        <f t="shared" si="52"/>
        <v>170.35583991641136</v>
      </c>
      <c r="Y42" s="30"/>
    </row>
    <row r="43" spans="1:25" s="2" customFormat="1" ht="13.15" customHeight="1">
      <c r="A43" s="24">
        <v>4</v>
      </c>
      <c r="B43" s="18" t="s">
        <v>44</v>
      </c>
      <c r="C43" s="6">
        <v>992</v>
      </c>
      <c r="D43" s="5">
        <v>400</v>
      </c>
      <c r="E43" s="5">
        <v>405.61668544000003</v>
      </c>
      <c r="F43" s="5">
        <f t="shared" si="42"/>
        <v>338.01390453333335</v>
      </c>
      <c r="G43" s="5">
        <v>44</v>
      </c>
      <c r="H43" s="5">
        <f t="shared" si="43"/>
        <v>13.017215981320948</v>
      </c>
      <c r="I43" s="117">
        <v>361.61668544000003</v>
      </c>
      <c r="J43" s="5">
        <v>8</v>
      </c>
      <c r="K43" s="5">
        <f t="shared" si="44"/>
        <v>2.2122872981554864</v>
      </c>
      <c r="L43" s="7">
        <v>166.33641315502402</v>
      </c>
      <c r="M43" s="7">
        <f t="shared" si="45"/>
        <v>138.61367762918667</v>
      </c>
      <c r="N43" s="7">
        <v>16</v>
      </c>
      <c r="O43" s="7">
        <f t="shared" si="46"/>
        <v>11.542872444956341</v>
      </c>
      <c r="P43" s="118">
        <v>150.33641315502402</v>
      </c>
      <c r="Q43" s="7">
        <v>6</v>
      </c>
      <c r="R43" s="17">
        <f t="shared" si="47"/>
        <v>3.9910490572985236</v>
      </c>
      <c r="S43" s="106">
        <f t="shared" si="6"/>
        <v>277.91367484346608</v>
      </c>
      <c r="T43" s="68">
        <f t="shared" si="48"/>
        <v>52</v>
      </c>
      <c r="U43" s="76">
        <f t="shared" si="49"/>
        <v>225.91367484346608</v>
      </c>
      <c r="V43" s="72">
        <f t="shared" si="50"/>
        <v>141.95686765264242</v>
      </c>
      <c r="W43" s="80">
        <f t="shared" si="51"/>
        <v>22</v>
      </c>
      <c r="X43" s="93">
        <f t="shared" si="52"/>
        <v>119.95686765264242</v>
      </c>
      <c r="Y43" s="30"/>
    </row>
    <row r="44" spans="1:25" s="2" customFormat="1" ht="13.15" customHeight="1">
      <c r="A44" s="24">
        <v>5</v>
      </c>
      <c r="B44" s="18" t="s">
        <v>35</v>
      </c>
      <c r="C44" s="6">
        <v>1286</v>
      </c>
      <c r="D44" s="5">
        <v>766</v>
      </c>
      <c r="E44" s="5">
        <v>356.28492640000002</v>
      </c>
      <c r="F44" s="5">
        <f t="shared" si="42"/>
        <v>296.90410533333335</v>
      </c>
      <c r="G44" s="5">
        <v>109</v>
      </c>
      <c r="H44" s="5">
        <f t="shared" si="43"/>
        <v>36.712190246620544</v>
      </c>
      <c r="I44" s="117">
        <v>247.28492640000002</v>
      </c>
      <c r="J44" s="5">
        <v>22</v>
      </c>
      <c r="K44" s="5">
        <f t="shared" si="44"/>
        <v>8.8966199114027358</v>
      </c>
      <c r="L44" s="7">
        <v>92.045711773988003</v>
      </c>
      <c r="M44" s="7">
        <f t="shared" si="45"/>
        <v>76.704759811656672</v>
      </c>
      <c r="N44" s="7">
        <v>92</v>
      </c>
      <c r="O44" s="7">
        <f t="shared" si="46"/>
        <v>119.94040555749051</v>
      </c>
      <c r="P44" s="118">
        <v>4.5711773988003301E-2</v>
      </c>
      <c r="Q44" s="7">
        <v>14</v>
      </c>
      <c r="R44" s="17" t="s">
        <v>61</v>
      </c>
      <c r="S44" s="106">
        <f t="shared" si="6"/>
        <v>244.11336303817967</v>
      </c>
      <c r="T44" s="68">
        <f t="shared" si="48"/>
        <v>131</v>
      </c>
      <c r="U44" s="76">
        <f t="shared" si="49"/>
        <v>113.11336303817967</v>
      </c>
      <c r="V44" s="72">
        <f t="shared" si="50"/>
        <v>78.55478350441166</v>
      </c>
      <c r="W44" s="80">
        <f t="shared" si="51"/>
        <v>106</v>
      </c>
      <c r="X44" s="93">
        <f t="shared" si="52"/>
        <v>-27.44521649558834</v>
      </c>
      <c r="Y44" s="30"/>
    </row>
    <row r="45" spans="1:25" s="2" customFormat="1" ht="13.15" customHeight="1">
      <c r="A45" s="24">
        <v>6</v>
      </c>
      <c r="B45" s="18" t="s">
        <v>24</v>
      </c>
      <c r="C45" s="6">
        <v>754</v>
      </c>
      <c r="D45" s="5">
        <v>312</v>
      </c>
      <c r="E45" s="5">
        <v>302.84218744000003</v>
      </c>
      <c r="F45" s="5">
        <f t="shared" si="42"/>
        <v>252.36848953333336</v>
      </c>
      <c r="G45" s="5">
        <v>24</v>
      </c>
      <c r="H45" s="5">
        <f t="shared" si="43"/>
        <v>9.5099035717095859</v>
      </c>
      <c r="I45" s="117">
        <v>278.84218744000003</v>
      </c>
      <c r="J45" s="5">
        <v>2</v>
      </c>
      <c r="K45" s="5">
        <f t="shared" si="44"/>
        <v>0.7172515817501075</v>
      </c>
      <c r="L45" s="7">
        <v>126.854876886486</v>
      </c>
      <c r="M45" s="7">
        <f t="shared" si="45"/>
        <v>105.712397405405</v>
      </c>
      <c r="N45" s="7">
        <v>25</v>
      </c>
      <c r="O45" s="7">
        <f t="shared" si="46"/>
        <v>23.649071077373719</v>
      </c>
      <c r="P45" s="118">
        <v>101.854876886486</v>
      </c>
      <c r="Q45" s="7">
        <v>1</v>
      </c>
      <c r="R45" s="17">
        <f t="shared" si="47"/>
        <v>0.98178902235036625</v>
      </c>
      <c r="S45" s="106">
        <f t="shared" si="6"/>
        <v>207.49635858245273</v>
      </c>
      <c r="T45" s="68">
        <f t="shared" si="48"/>
        <v>26</v>
      </c>
      <c r="U45" s="76">
        <f t="shared" si="49"/>
        <v>181.49635858245273</v>
      </c>
      <c r="V45" s="72">
        <f t="shared" si="50"/>
        <v>108.26204934745058</v>
      </c>
      <c r="W45" s="80">
        <f t="shared" si="51"/>
        <v>26</v>
      </c>
      <c r="X45" s="93">
        <f t="shared" si="52"/>
        <v>82.262049347450585</v>
      </c>
      <c r="Y45" s="30"/>
    </row>
    <row r="46" spans="1:25" ht="13.15" customHeight="1" thickBot="1">
      <c r="A46" s="101">
        <v>7</v>
      </c>
      <c r="B46" s="52" t="s">
        <v>47</v>
      </c>
      <c r="C46" s="53">
        <v>283</v>
      </c>
      <c r="D46" s="54">
        <v>122</v>
      </c>
      <c r="E46" s="54">
        <v>110.31129452</v>
      </c>
      <c r="F46" s="54">
        <f t="shared" si="42"/>
        <v>91.926078766666677</v>
      </c>
      <c r="G46" s="54">
        <v>46</v>
      </c>
      <c r="H46" s="54">
        <f t="shared" si="43"/>
        <v>50.040206889233772</v>
      </c>
      <c r="I46" s="121">
        <v>64.311294520000004</v>
      </c>
      <c r="J46" s="54">
        <v>10</v>
      </c>
      <c r="K46" s="54">
        <f t="shared" si="44"/>
        <v>15.549368232496278</v>
      </c>
      <c r="L46" s="55">
        <v>51.863319832043999</v>
      </c>
      <c r="M46" s="55">
        <f t="shared" si="45"/>
        <v>43.219433193369994</v>
      </c>
      <c r="N46" s="55">
        <v>38</v>
      </c>
      <c r="O46" s="55">
        <f t="shared" si="46"/>
        <v>87.92341128117647</v>
      </c>
      <c r="P46" s="122">
        <v>13.863319832043999</v>
      </c>
      <c r="Q46" s="55">
        <v>9</v>
      </c>
      <c r="R46" s="112">
        <f t="shared" si="47"/>
        <v>64.919515015423585</v>
      </c>
      <c r="S46" s="107">
        <f t="shared" si="6"/>
        <v>75.581252786821011</v>
      </c>
      <c r="T46" s="69">
        <f t="shared" si="48"/>
        <v>56</v>
      </c>
      <c r="U46" s="77">
        <f t="shared" si="49"/>
        <v>19.581252786821011</v>
      </c>
      <c r="V46" s="73">
        <f t="shared" si="50"/>
        <v>44.261832329896926</v>
      </c>
      <c r="W46" s="81">
        <f>N46+Q46</f>
        <v>47</v>
      </c>
      <c r="X46" s="94">
        <f>V46-W46</f>
        <v>-2.7381676701030742</v>
      </c>
      <c r="Y46" s="29"/>
    </row>
    <row r="47" spans="1:25" s="11" customFormat="1" ht="16.5" customHeight="1" thickBot="1">
      <c r="A47" s="57"/>
      <c r="B47" s="58" t="s">
        <v>34</v>
      </c>
      <c r="C47" s="58">
        <f t="shared" ref="C47:D47" si="53">SUM(C40:C46)</f>
        <v>5229</v>
      </c>
      <c r="D47" s="59">
        <f t="shared" si="53"/>
        <v>2885</v>
      </c>
      <c r="E47" s="59">
        <v>1606.02282208</v>
      </c>
      <c r="F47" s="60">
        <f t="shared" ref="F47" si="54">E47/12*10</f>
        <v>1338.3523517333333</v>
      </c>
      <c r="G47" s="59">
        <v>613</v>
      </c>
      <c r="H47" s="60">
        <f t="shared" si="43"/>
        <v>45.80258697988527</v>
      </c>
      <c r="I47" s="59">
        <v>1165.5257738800001</v>
      </c>
      <c r="J47" s="60">
        <f>SUM(J40:J46)</f>
        <v>63</v>
      </c>
      <c r="K47" s="60">
        <f t="shared" si="44"/>
        <v>5.4052858728533222</v>
      </c>
      <c r="L47" s="59">
        <v>809.02106566832606</v>
      </c>
      <c r="M47" s="59">
        <f t="shared" ref="M47" si="55">L47/12*10</f>
        <v>674.18422139027166</v>
      </c>
      <c r="N47" s="59">
        <v>244</v>
      </c>
      <c r="O47" s="59">
        <f t="shared" si="46"/>
        <v>36.191888249302906</v>
      </c>
      <c r="P47" s="59">
        <v>565.02106566832606</v>
      </c>
      <c r="Q47" s="59">
        <f>SUM(Q40:Q46)</f>
        <v>34</v>
      </c>
      <c r="R47" s="103">
        <f t="shared" si="47"/>
        <v>6.0174747572966414</v>
      </c>
      <c r="S47" s="109">
        <f t="shared" ref="S47:X47" si="56">SUM(S40:S46)</f>
        <v>1100.3879287721022</v>
      </c>
      <c r="T47" s="89">
        <f t="shared" si="56"/>
        <v>676</v>
      </c>
      <c r="U47" s="78">
        <f t="shared" si="56"/>
        <v>628.0123441371901</v>
      </c>
      <c r="V47" s="90">
        <f t="shared" si="56"/>
        <v>690.44470882177052</v>
      </c>
      <c r="W47" s="91">
        <f t="shared" si="56"/>
        <v>278</v>
      </c>
      <c r="X47" s="95">
        <f t="shared" si="56"/>
        <v>412.44470882177063</v>
      </c>
      <c r="Y47" s="32"/>
    </row>
    <row r="48" spans="1:25" ht="20.25" customHeight="1" thickBot="1">
      <c r="A48" s="131" t="s">
        <v>56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3"/>
      <c r="S48" s="47"/>
      <c r="T48" s="48"/>
      <c r="U48" s="49"/>
      <c r="V48" s="49"/>
      <c r="W48" s="50"/>
      <c r="X48" s="51"/>
      <c r="Y48" s="29"/>
    </row>
    <row r="49" spans="1:25" ht="13.15" customHeight="1">
      <c r="A49" s="24">
        <v>1</v>
      </c>
      <c r="B49" s="18" t="s">
        <v>48</v>
      </c>
      <c r="C49" s="6">
        <v>1113</v>
      </c>
      <c r="D49" s="5">
        <v>517</v>
      </c>
      <c r="E49" s="5">
        <v>408.35733872000003</v>
      </c>
      <c r="F49" s="5">
        <f t="shared" ref="F49:F55" si="57">E49/12*10</f>
        <v>340.29778226666673</v>
      </c>
      <c r="G49" s="5">
        <v>157</v>
      </c>
      <c r="H49" s="5">
        <f t="shared" ref="H49:H56" si="58">G49/F49*100</f>
        <v>46.136063230929452</v>
      </c>
      <c r="I49" s="117">
        <v>251.35733872000003</v>
      </c>
      <c r="J49" s="5">
        <v>18</v>
      </c>
      <c r="K49" s="5">
        <f t="shared" ref="K49:K56" si="59">J49/I49*100</f>
        <v>7.1611197395955619</v>
      </c>
      <c r="L49" s="7">
        <v>172.410495657876</v>
      </c>
      <c r="M49" s="7">
        <f t="shared" ref="M49:M55" si="60">L49/12*10</f>
        <v>143.67541304822998</v>
      </c>
      <c r="N49" s="7">
        <v>60</v>
      </c>
      <c r="O49" s="7">
        <f t="shared" ref="O49:O56" si="61">N49/M49*100</f>
        <v>41.760798682972137</v>
      </c>
      <c r="P49" s="118">
        <v>112.410495657876</v>
      </c>
      <c r="Q49" s="7">
        <v>15</v>
      </c>
      <c r="R49" s="17">
        <f t="shared" ref="R49:R56" si="62">Q49/P49*100</f>
        <v>13.343949701683421</v>
      </c>
      <c r="S49" s="105">
        <f t="shared" si="6"/>
        <v>279.79146994375981</v>
      </c>
      <c r="T49" s="67">
        <f t="shared" ref="T49:T55" si="63">G49+J49</f>
        <v>175</v>
      </c>
      <c r="U49" s="75">
        <f t="shared" ref="U49:U55" si="64">S49-T49</f>
        <v>104.79146994375981</v>
      </c>
      <c r="V49" s="71">
        <f t="shared" ref="V49:V55" si="65">L49*0.8534323</f>
        <v>147.14068585344114</v>
      </c>
      <c r="W49" s="42">
        <f t="shared" ref="W49:W55" si="66">N49+Q49</f>
        <v>75</v>
      </c>
      <c r="X49" s="63">
        <f t="shared" ref="X49:X55" si="67">V49-W49</f>
        <v>72.140685853441141</v>
      </c>
      <c r="Y49" s="29"/>
    </row>
    <row r="50" spans="1:25" ht="13.15" customHeight="1">
      <c r="A50" s="24">
        <v>2</v>
      </c>
      <c r="B50" s="18" t="s">
        <v>49</v>
      </c>
      <c r="C50" s="6">
        <v>1354</v>
      </c>
      <c r="D50" s="5">
        <v>659</v>
      </c>
      <c r="E50" s="5">
        <v>476.18850739999999</v>
      </c>
      <c r="F50" s="5">
        <f t="shared" si="57"/>
        <v>396.82375616666667</v>
      </c>
      <c r="G50" s="5">
        <v>75</v>
      </c>
      <c r="H50" s="5">
        <f t="shared" si="58"/>
        <v>18.900078141617076</v>
      </c>
      <c r="I50" s="117">
        <v>401.18850739999999</v>
      </c>
      <c r="J50" s="5">
        <v>3</v>
      </c>
      <c r="K50" s="5">
        <f t="shared" si="59"/>
        <v>0.74777815033691564</v>
      </c>
      <c r="L50" s="7">
        <v>236.65559905342599</v>
      </c>
      <c r="M50" s="7">
        <f t="shared" si="60"/>
        <v>197.2129992111883</v>
      </c>
      <c r="N50" s="7">
        <v>57</v>
      </c>
      <c r="O50" s="7">
        <f t="shared" si="61"/>
        <v>28.902760075648338</v>
      </c>
      <c r="P50" s="118">
        <v>179.65559905342599</v>
      </c>
      <c r="Q50" s="7">
        <v>1</v>
      </c>
      <c r="R50" s="17">
        <f t="shared" si="62"/>
        <v>0.55662055915252606</v>
      </c>
      <c r="S50" s="106">
        <f t="shared" si="6"/>
        <v>326.26689867602857</v>
      </c>
      <c r="T50" s="68">
        <f t="shared" si="63"/>
        <v>78</v>
      </c>
      <c r="U50" s="76">
        <f t="shared" si="64"/>
        <v>248.26689867602857</v>
      </c>
      <c r="V50" s="72">
        <f t="shared" si="65"/>
        <v>201.96953220804318</v>
      </c>
      <c r="W50" s="41">
        <f t="shared" si="66"/>
        <v>58</v>
      </c>
      <c r="X50" s="64">
        <f t="shared" si="67"/>
        <v>143.96953220804318</v>
      </c>
      <c r="Y50" s="29"/>
    </row>
    <row r="51" spans="1:25" ht="13.15" customHeight="1">
      <c r="A51" s="24">
        <v>3</v>
      </c>
      <c r="B51" s="18" t="s">
        <v>14</v>
      </c>
      <c r="C51" s="6">
        <v>1506</v>
      </c>
      <c r="D51" s="5">
        <v>740</v>
      </c>
      <c r="E51" s="5">
        <v>524.83510311999999</v>
      </c>
      <c r="F51" s="5">
        <f t="shared" si="57"/>
        <v>437.36258593333332</v>
      </c>
      <c r="G51" s="5">
        <v>86</v>
      </c>
      <c r="H51" s="5">
        <f t="shared" si="58"/>
        <v>19.663318895116667</v>
      </c>
      <c r="I51" s="117">
        <v>438.83510311999999</v>
      </c>
      <c r="J51" s="5">
        <v>17</v>
      </c>
      <c r="K51" s="5">
        <f t="shared" si="59"/>
        <v>3.8738924664719288</v>
      </c>
      <c r="L51" s="7">
        <v>275.66989820636002</v>
      </c>
      <c r="M51" s="7">
        <f t="shared" si="60"/>
        <v>229.7249151719667</v>
      </c>
      <c r="N51" s="7">
        <v>55</v>
      </c>
      <c r="O51" s="7">
        <f t="shared" si="61"/>
        <v>23.941678227992071</v>
      </c>
      <c r="P51" s="118">
        <v>220.66989820636002</v>
      </c>
      <c r="Q51" s="7">
        <v>13</v>
      </c>
      <c r="R51" s="17">
        <f t="shared" si="62"/>
        <v>5.8911523980688187</v>
      </c>
      <c r="S51" s="106">
        <f t="shared" si="6"/>
        <v>359.59776170624156</v>
      </c>
      <c r="T51" s="68">
        <f t="shared" si="63"/>
        <v>103</v>
      </c>
      <c r="U51" s="76">
        <f t="shared" si="64"/>
        <v>256.59776170624156</v>
      </c>
      <c r="V51" s="72">
        <f t="shared" si="65"/>
        <v>235.26559526701971</v>
      </c>
      <c r="W51" s="41">
        <f t="shared" si="66"/>
        <v>68</v>
      </c>
      <c r="X51" s="64">
        <f t="shared" si="67"/>
        <v>167.26559526701971</v>
      </c>
      <c r="Y51" s="29"/>
    </row>
    <row r="52" spans="1:25" ht="13.15" customHeight="1">
      <c r="A52" s="24">
        <v>4</v>
      </c>
      <c r="B52" s="18" t="s">
        <v>46</v>
      </c>
      <c r="C52" s="6">
        <v>794</v>
      </c>
      <c r="D52" s="5">
        <v>209</v>
      </c>
      <c r="E52" s="5">
        <v>400.82054220000003</v>
      </c>
      <c r="F52" s="5">
        <f t="shared" si="57"/>
        <v>334.01711850000004</v>
      </c>
      <c r="G52" s="5">
        <v>41</v>
      </c>
      <c r="H52" s="5">
        <f t="shared" si="58"/>
        <v>12.274819980521446</v>
      </c>
      <c r="I52" s="117">
        <v>359.82054220000003</v>
      </c>
      <c r="J52" s="5">
        <v>8</v>
      </c>
      <c r="K52" s="5">
        <f t="shared" si="59"/>
        <v>2.223330538908848</v>
      </c>
      <c r="L52" s="7">
        <v>123.584217077258</v>
      </c>
      <c r="M52" s="7">
        <f t="shared" si="60"/>
        <v>102.98684756438166</v>
      </c>
      <c r="N52" s="7">
        <v>27</v>
      </c>
      <c r="O52" s="7">
        <f t="shared" si="61"/>
        <v>26.216939967136188</v>
      </c>
      <c r="P52" s="118">
        <v>96.584217077258003</v>
      </c>
      <c r="Q52" s="7">
        <v>4</v>
      </c>
      <c r="R52" s="17">
        <f t="shared" si="62"/>
        <v>4.1414633995535608</v>
      </c>
      <c r="S52" s="106">
        <f t="shared" si="6"/>
        <v>274.62753341795212</v>
      </c>
      <c r="T52" s="68">
        <f t="shared" si="63"/>
        <v>49</v>
      </c>
      <c r="U52" s="76">
        <f t="shared" si="64"/>
        <v>225.62753341795212</v>
      </c>
      <c r="V52" s="72">
        <f t="shared" si="65"/>
        <v>105.47076262394359</v>
      </c>
      <c r="W52" s="41">
        <f t="shared" si="66"/>
        <v>31</v>
      </c>
      <c r="X52" s="64">
        <f t="shared" si="67"/>
        <v>74.470762623943585</v>
      </c>
      <c r="Y52" s="29"/>
    </row>
    <row r="53" spans="1:25" ht="13.15" customHeight="1">
      <c r="A53" s="24">
        <v>5</v>
      </c>
      <c r="B53" s="18" t="s">
        <v>45</v>
      </c>
      <c r="C53" s="6">
        <v>1077</v>
      </c>
      <c r="D53" s="5">
        <v>513</v>
      </c>
      <c r="E53" s="5">
        <v>386.43211248</v>
      </c>
      <c r="F53" s="5">
        <f t="shared" si="57"/>
        <v>322.0267604</v>
      </c>
      <c r="G53" s="5">
        <v>132</v>
      </c>
      <c r="H53" s="5">
        <f t="shared" si="58"/>
        <v>40.990382239053197</v>
      </c>
      <c r="I53" s="117">
        <v>254.43211248</v>
      </c>
      <c r="J53" s="5">
        <v>18</v>
      </c>
      <c r="K53" s="5">
        <f t="shared" si="59"/>
        <v>7.0745786860591018</v>
      </c>
      <c r="L53" s="7">
        <v>220.06868144948399</v>
      </c>
      <c r="M53" s="7">
        <f t="shared" si="60"/>
        <v>183.39056787457</v>
      </c>
      <c r="N53" s="7">
        <v>72</v>
      </c>
      <c r="O53" s="7">
        <f t="shared" si="61"/>
        <v>39.260470608959785</v>
      </c>
      <c r="P53" s="118">
        <v>148.06868144948399</v>
      </c>
      <c r="Q53" s="7">
        <v>10</v>
      </c>
      <c r="R53" s="17">
        <f t="shared" si="62"/>
        <v>6.7536226446452563</v>
      </c>
      <c r="S53" s="106">
        <f t="shared" si="6"/>
        <v>264.76910914141024</v>
      </c>
      <c r="T53" s="68">
        <f t="shared" si="63"/>
        <v>150</v>
      </c>
      <c r="U53" s="76">
        <f t="shared" si="64"/>
        <v>114.76910914141024</v>
      </c>
      <c r="V53" s="72">
        <f t="shared" si="65"/>
        <v>187.81372096740046</v>
      </c>
      <c r="W53" s="41">
        <f t="shared" si="66"/>
        <v>82</v>
      </c>
      <c r="X53" s="64">
        <f t="shared" si="67"/>
        <v>105.81372096740046</v>
      </c>
      <c r="Y53" s="29"/>
    </row>
    <row r="54" spans="1:25" ht="13.15" customHeight="1">
      <c r="A54" s="24">
        <v>6</v>
      </c>
      <c r="B54" s="18" t="s">
        <v>15</v>
      </c>
      <c r="C54" s="6">
        <v>850</v>
      </c>
      <c r="D54" s="23">
        <v>342</v>
      </c>
      <c r="E54" s="5">
        <v>348.06296656000001</v>
      </c>
      <c r="F54" s="5">
        <f t="shared" si="57"/>
        <v>290.05247213333337</v>
      </c>
      <c r="G54" s="5">
        <v>62</v>
      </c>
      <c r="H54" s="5">
        <f t="shared" si="58"/>
        <v>21.375442706621513</v>
      </c>
      <c r="I54" s="117">
        <v>286.06296656000001</v>
      </c>
      <c r="J54" s="5">
        <v>9</v>
      </c>
      <c r="K54" s="5">
        <f t="shared" si="59"/>
        <v>3.1461604793615616</v>
      </c>
      <c r="L54" s="7">
        <v>155.12272238052802</v>
      </c>
      <c r="M54" s="7">
        <f t="shared" si="60"/>
        <v>129.2689353171067</v>
      </c>
      <c r="N54" s="7">
        <v>46</v>
      </c>
      <c r="O54" s="7">
        <f t="shared" si="61"/>
        <v>35.584728757267506</v>
      </c>
      <c r="P54" s="118">
        <v>109.12272238052802</v>
      </c>
      <c r="Q54" s="7">
        <v>7</v>
      </c>
      <c r="R54" s="17">
        <f t="shared" si="62"/>
        <v>6.4147959721806647</v>
      </c>
      <c r="S54" s="106">
        <f t="shared" si="6"/>
        <v>238.47997773729858</v>
      </c>
      <c r="T54" s="68">
        <f t="shared" si="63"/>
        <v>71</v>
      </c>
      <c r="U54" s="76">
        <f t="shared" si="64"/>
        <v>167.47997773729858</v>
      </c>
      <c r="V54" s="72">
        <f t="shared" si="65"/>
        <v>132.38674174347551</v>
      </c>
      <c r="W54" s="41">
        <f t="shared" si="66"/>
        <v>53</v>
      </c>
      <c r="X54" s="64">
        <f t="shared" si="67"/>
        <v>79.386741743475511</v>
      </c>
      <c r="Y54" s="29"/>
    </row>
    <row r="55" spans="1:25" ht="13.15" customHeight="1" thickBot="1">
      <c r="A55" s="101">
        <v>7</v>
      </c>
      <c r="B55" s="52" t="s">
        <v>20</v>
      </c>
      <c r="C55" s="53">
        <v>211</v>
      </c>
      <c r="D55" s="54">
        <v>121</v>
      </c>
      <c r="E55" s="54">
        <v>61.664698800000004</v>
      </c>
      <c r="F55" s="54">
        <f t="shared" si="57"/>
        <v>51.387249000000004</v>
      </c>
      <c r="G55" s="54">
        <v>30</v>
      </c>
      <c r="H55" s="54">
        <f t="shared" si="58"/>
        <v>58.380241370772737</v>
      </c>
      <c r="I55" s="121">
        <v>31.664698800000004</v>
      </c>
      <c r="J55" s="54">
        <v>2</v>
      </c>
      <c r="K55" s="54">
        <f t="shared" si="59"/>
        <v>6.3161819811783575</v>
      </c>
      <c r="L55" s="55">
        <v>47.424567233805995</v>
      </c>
      <c r="M55" s="55">
        <f t="shared" si="60"/>
        <v>39.520472694838332</v>
      </c>
      <c r="N55" s="55">
        <v>16</v>
      </c>
      <c r="O55" s="55">
        <f t="shared" si="61"/>
        <v>40.485345718270516</v>
      </c>
      <c r="P55" s="122">
        <v>31.424567233805995</v>
      </c>
      <c r="Q55" s="55">
        <v>0</v>
      </c>
      <c r="R55" s="112">
        <f t="shared" si="62"/>
        <v>0</v>
      </c>
      <c r="S55" s="107">
        <f t="shared" si="6"/>
        <v>42.250389756608023</v>
      </c>
      <c r="T55" s="69">
        <f t="shared" si="63"/>
        <v>32</v>
      </c>
      <c r="U55" s="77">
        <f t="shared" si="64"/>
        <v>10.250389756608023</v>
      </c>
      <c r="V55" s="73">
        <f t="shared" si="65"/>
        <v>40.473657490851693</v>
      </c>
      <c r="W55" s="56">
        <f t="shared" si="66"/>
        <v>16</v>
      </c>
      <c r="X55" s="65">
        <f t="shared" si="67"/>
        <v>24.473657490851693</v>
      </c>
      <c r="Y55" s="29"/>
    </row>
    <row r="56" spans="1:25" s="11" customFormat="1" ht="15" customHeight="1" thickBot="1">
      <c r="A56" s="57"/>
      <c r="B56" s="58" t="s">
        <v>34</v>
      </c>
      <c r="C56" s="58">
        <f t="shared" ref="C56:D56" si="68">SUM(C49:C55)</f>
        <v>6905</v>
      </c>
      <c r="D56" s="60">
        <f t="shared" si="68"/>
        <v>3101</v>
      </c>
      <c r="E56" s="60">
        <v>2606.3612692800002</v>
      </c>
      <c r="F56" s="60">
        <f t="shared" ref="F56" si="69">E56/12*10</f>
        <v>2171.9677244000004</v>
      </c>
      <c r="G56" s="60">
        <v>583</v>
      </c>
      <c r="H56" s="60">
        <f t="shared" si="58"/>
        <v>26.842019494606074</v>
      </c>
      <c r="I56" s="60">
        <v>2023.36126928</v>
      </c>
      <c r="J56" s="60">
        <f>SUM(J49:J55)</f>
        <v>75</v>
      </c>
      <c r="K56" s="60">
        <f t="shared" si="59"/>
        <v>3.706703352421501</v>
      </c>
      <c r="L56" s="59">
        <v>1230.9361810587382</v>
      </c>
      <c r="M56" s="59">
        <f t="shared" ref="M56" si="70">L56/12*10</f>
        <v>1025.7801508822818</v>
      </c>
      <c r="N56" s="59">
        <v>333</v>
      </c>
      <c r="O56" s="59">
        <f t="shared" si="61"/>
        <v>32.463096474774247</v>
      </c>
      <c r="P56" s="59">
        <v>897.93618105873793</v>
      </c>
      <c r="Q56" s="59">
        <f>SUM(Q49:Q55)</f>
        <v>50</v>
      </c>
      <c r="R56" s="103">
        <f t="shared" si="62"/>
        <v>5.5683244594338586</v>
      </c>
      <c r="S56" s="108">
        <f t="shared" ref="S56:X56" si="71">SUM(S49:S55)</f>
        <v>1785.7831403792989</v>
      </c>
      <c r="T56" s="70">
        <f t="shared" si="71"/>
        <v>658</v>
      </c>
      <c r="U56" s="78">
        <f t="shared" si="71"/>
        <v>1127.7831403792989</v>
      </c>
      <c r="V56" s="74">
        <f t="shared" si="71"/>
        <v>1050.5206961541755</v>
      </c>
      <c r="W56" s="62">
        <f t="shared" si="71"/>
        <v>383</v>
      </c>
      <c r="X56" s="66">
        <f t="shared" si="71"/>
        <v>667.5206961541752</v>
      </c>
      <c r="Y56" s="32"/>
    </row>
    <row r="57" spans="1:25" ht="21" customHeight="1" thickBot="1">
      <c r="A57" s="131" t="s">
        <v>57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3"/>
      <c r="S57" s="47"/>
      <c r="T57" s="48"/>
      <c r="U57" s="49"/>
      <c r="V57" s="49"/>
      <c r="W57" s="50"/>
      <c r="X57" s="51"/>
      <c r="Y57" s="29"/>
    </row>
    <row r="58" spans="1:25" ht="13.15" customHeight="1">
      <c r="A58" s="24">
        <v>1</v>
      </c>
      <c r="B58" s="18" t="s">
        <v>7</v>
      </c>
      <c r="C58" s="6">
        <v>1523</v>
      </c>
      <c r="D58" s="5">
        <v>1002</v>
      </c>
      <c r="E58" s="5">
        <v>356.97008972000003</v>
      </c>
      <c r="F58" s="5">
        <f t="shared" ref="F58:F65" si="72">E58/12*10</f>
        <v>297.47507476666669</v>
      </c>
      <c r="G58" s="5">
        <v>205</v>
      </c>
      <c r="H58" s="5">
        <f t="shared" ref="H58:H66" si="73">G58/F58*100</f>
        <v>68.913336742850731</v>
      </c>
      <c r="I58" s="120">
        <v>151.97008972000003</v>
      </c>
      <c r="J58" s="5">
        <v>40</v>
      </c>
      <c r="K58" s="5">
        <f t="shared" ref="K58:K66" si="74">J58/I58*100</f>
        <v>26.320968865451555</v>
      </c>
      <c r="L58" s="7">
        <v>180.58714518094598</v>
      </c>
      <c r="M58" s="7">
        <f t="shared" ref="M58:M64" si="75">L58/12*10</f>
        <v>150.48928765078833</v>
      </c>
      <c r="N58" s="7">
        <v>75</v>
      </c>
      <c r="O58" s="7">
        <f t="shared" ref="O58:O66" si="76">N58/M58*100</f>
        <v>49.837434392033366</v>
      </c>
      <c r="P58" s="118">
        <v>105.58714518094598</v>
      </c>
      <c r="Q58" s="7">
        <v>15</v>
      </c>
      <c r="R58" s="17">
        <f t="shared" ref="R58:R66" si="77">Q58/P58*100</f>
        <v>14.206274802007684</v>
      </c>
      <c r="S58" s="105">
        <f t="shared" si="6"/>
        <v>244.5828118132531</v>
      </c>
      <c r="T58" s="67">
        <f t="shared" ref="T58:T64" si="78">G58+J58</f>
        <v>245</v>
      </c>
      <c r="U58" s="75">
        <f t="shared" ref="U58:U64" si="79">S58-T58</f>
        <v>-0.41718818674689828</v>
      </c>
      <c r="V58" s="71">
        <f t="shared" ref="V58:V64" si="80">L58*0.8534323</f>
        <v>154.11890266220865</v>
      </c>
      <c r="W58" s="79">
        <f t="shared" ref="W58:W64" si="81">N58+Q58</f>
        <v>90</v>
      </c>
      <c r="X58" s="83">
        <f t="shared" ref="X58:X64" si="82">V58-W58</f>
        <v>64.118902662208654</v>
      </c>
      <c r="Y58" s="29"/>
    </row>
    <row r="59" spans="1:25" ht="13.15" customHeight="1">
      <c r="A59" s="24">
        <v>2</v>
      </c>
      <c r="B59" s="18" t="s">
        <v>11</v>
      </c>
      <c r="C59" s="6">
        <v>412</v>
      </c>
      <c r="D59" s="5">
        <v>286</v>
      </c>
      <c r="E59" s="5">
        <v>86.330578320000001</v>
      </c>
      <c r="F59" s="5">
        <f t="shared" si="72"/>
        <v>71.942148599999996</v>
      </c>
      <c r="G59" s="5">
        <v>31</v>
      </c>
      <c r="H59" s="5">
        <f t="shared" si="73"/>
        <v>43.090178154617973</v>
      </c>
      <c r="I59" s="120">
        <v>55.330578320000001</v>
      </c>
      <c r="J59" s="5">
        <v>0</v>
      </c>
      <c r="K59" s="5">
        <f t="shared" si="74"/>
        <v>0</v>
      </c>
      <c r="L59" s="7">
        <v>85.03715503992801</v>
      </c>
      <c r="M59" s="7">
        <f t="shared" si="75"/>
        <v>70.864295866606682</v>
      </c>
      <c r="N59" s="7">
        <v>11</v>
      </c>
      <c r="O59" s="7">
        <f t="shared" si="76"/>
        <v>15.52262654342343</v>
      </c>
      <c r="P59" s="118">
        <v>74.03715503992801</v>
      </c>
      <c r="Q59" s="7">
        <v>0</v>
      </c>
      <c r="R59" s="17">
        <f t="shared" si="77"/>
        <v>0</v>
      </c>
      <c r="S59" s="106">
        <f t="shared" si="6"/>
        <v>59.150545659251222</v>
      </c>
      <c r="T59" s="68">
        <f t="shared" si="78"/>
        <v>31</v>
      </c>
      <c r="U59" s="76">
        <f t="shared" si="79"/>
        <v>28.150545659251222</v>
      </c>
      <c r="V59" s="72">
        <f t="shared" si="80"/>
        <v>72.573454811182359</v>
      </c>
      <c r="W59" s="80">
        <f t="shared" si="81"/>
        <v>11</v>
      </c>
      <c r="X59" s="84">
        <f t="shared" si="82"/>
        <v>61.573454811182359</v>
      </c>
      <c r="Y59" s="29"/>
    </row>
    <row r="60" spans="1:25" ht="13.15" customHeight="1">
      <c r="A60" s="24">
        <v>3</v>
      </c>
      <c r="B60" s="18" t="s">
        <v>50</v>
      </c>
      <c r="C60" s="6">
        <v>703</v>
      </c>
      <c r="D60" s="5">
        <v>158</v>
      </c>
      <c r="E60" s="5">
        <v>373.4140094</v>
      </c>
      <c r="F60" s="5">
        <f t="shared" si="72"/>
        <v>311.17834116666666</v>
      </c>
      <c r="G60" s="5">
        <v>40</v>
      </c>
      <c r="H60" s="5">
        <f t="shared" si="73"/>
        <v>12.854365072463722</v>
      </c>
      <c r="I60" s="120">
        <v>333.4140094</v>
      </c>
      <c r="J60" s="5">
        <v>8</v>
      </c>
      <c r="K60" s="5">
        <f t="shared" si="74"/>
        <v>2.3994192728723411</v>
      </c>
      <c r="L60" s="7">
        <v>120.54717582583199</v>
      </c>
      <c r="M60" s="7">
        <f t="shared" si="75"/>
        <v>100.45597985485999</v>
      </c>
      <c r="N60" s="7">
        <v>17</v>
      </c>
      <c r="O60" s="7">
        <f t="shared" si="76"/>
        <v>16.922835280250919</v>
      </c>
      <c r="P60" s="118">
        <v>103.54717582583199</v>
      </c>
      <c r="Q60" s="7">
        <v>3</v>
      </c>
      <c r="R60" s="17">
        <f t="shared" si="77"/>
        <v>2.8972301524148261</v>
      </c>
      <c r="S60" s="106">
        <f t="shared" si="6"/>
        <v>255.84958241501522</v>
      </c>
      <c r="T60" s="68">
        <f t="shared" si="78"/>
        <v>48</v>
      </c>
      <c r="U60" s="76">
        <f t="shared" si="79"/>
        <v>207.84958241501522</v>
      </c>
      <c r="V60" s="72">
        <f t="shared" si="80"/>
        <v>102.87885352354419</v>
      </c>
      <c r="W60" s="80">
        <f t="shared" si="81"/>
        <v>20</v>
      </c>
      <c r="X60" s="84">
        <f t="shared" si="82"/>
        <v>82.878853523544194</v>
      </c>
      <c r="Y60" s="29"/>
    </row>
    <row r="61" spans="1:25" ht="13.15" customHeight="1">
      <c r="A61" s="24">
        <v>4</v>
      </c>
      <c r="B61" s="18" t="s">
        <v>19</v>
      </c>
      <c r="C61" s="6">
        <v>265</v>
      </c>
      <c r="D61" s="5">
        <v>63</v>
      </c>
      <c r="E61" s="5">
        <v>138.40299064000001</v>
      </c>
      <c r="F61" s="5">
        <f t="shared" si="72"/>
        <v>115.33582553333333</v>
      </c>
      <c r="G61" s="5">
        <v>9</v>
      </c>
      <c r="H61" s="5">
        <f t="shared" si="73"/>
        <v>7.803299589162692</v>
      </c>
      <c r="I61" s="120">
        <v>129.40299064000001</v>
      </c>
      <c r="J61" s="5">
        <v>0</v>
      </c>
      <c r="K61" s="5">
        <f t="shared" si="74"/>
        <v>0</v>
      </c>
      <c r="L61" s="7">
        <v>59.572732239509996</v>
      </c>
      <c r="M61" s="7">
        <f t="shared" si="75"/>
        <v>49.643943532924993</v>
      </c>
      <c r="N61" s="7">
        <v>6</v>
      </c>
      <c r="O61" s="7">
        <f t="shared" si="76"/>
        <v>12.086066442366054</v>
      </c>
      <c r="P61" s="118">
        <v>53.572732239509996</v>
      </c>
      <c r="Q61" s="7">
        <v>0</v>
      </c>
      <c r="R61" s="17">
        <f t="shared" si="77"/>
        <v>0</v>
      </c>
      <c r="S61" s="106">
        <f t="shared" si="6"/>
        <v>94.82865256483133</v>
      </c>
      <c r="T61" s="68">
        <f t="shared" si="78"/>
        <v>9</v>
      </c>
      <c r="U61" s="76">
        <f t="shared" si="79"/>
        <v>85.82865256483133</v>
      </c>
      <c r="V61" s="72">
        <f t="shared" si="80"/>
        <v>50.841293892449166</v>
      </c>
      <c r="W61" s="80">
        <f t="shared" si="81"/>
        <v>6</v>
      </c>
      <c r="X61" s="84">
        <f t="shared" si="82"/>
        <v>44.841293892449166</v>
      </c>
      <c r="Y61" s="29"/>
    </row>
    <row r="62" spans="1:25" ht="13.15" customHeight="1">
      <c r="A62" s="24">
        <v>5</v>
      </c>
      <c r="B62" s="18" t="s">
        <v>22</v>
      </c>
      <c r="C62" s="6">
        <v>371</v>
      </c>
      <c r="D62" s="5">
        <v>138</v>
      </c>
      <c r="E62" s="5">
        <v>159.64305356</v>
      </c>
      <c r="F62" s="5">
        <f t="shared" si="72"/>
        <v>133.03587796666667</v>
      </c>
      <c r="G62" s="5">
        <v>27</v>
      </c>
      <c r="H62" s="5">
        <f t="shared" si="73"/>
        <v>20.295277043058331</v>
      </c>
      <c r="I62" s="120">
        <v>132.64305356</v>
      </c>
      <c r="J62" s="5">
        <v>0</v>
      </c>
      <c r="K62" s="5">
        <f t="shared" si="74"/>
        <v>0</v>
      </c>
      <c r="L62" s="7">
        <v>63.777866279946004</v>
      </c>
      <c r="M62" s="7">
        <f t="shared" si="75"/>
        <v>53.148221899955004</v>
      </c>
      <c r="N62" s="7">
        <v>16</v>
      </c>
      <c r="O62" s="7">
        <f t="shared" si="76"/>
        <v>30.104487841790895</v>
      </c>
      <c r="P62" s="118">
        <v>47.777866279946004</v>
      </c>
      <c r="Q62" s="7">
        <v>0</v>
      </c>
      <c r="R62" s="17">
        <f t="shared" si="77"/>
        <v>0</v>
      </c>
      <c r="S62" s="106">
        <f t="shared" si="6"/>
        <v>109.38156459210742</v>
      </c>
      <c r="T62" s="68">
        <f t="shared" si="78"/>
        <v>27</v>
      </c>
      <c r="U62" s="76">
        <f t="shared" si="79"/>
        <v>82.381564592107424</v>
      </c>
      <c r="V62" s="72">
        <f t="shared" si="80"/>
        <v>54.430091108386762</v>
      </c>
      <c r="W62" s="80">
        <f t="shared" si="81"/>
        <v>16</v>
      </c>
      <c r="X62" s="84">
        <f t="shared" si="82"/>
        <v>38.430091108386762</v>
      </c>
      <c r="Y62" s="29"/>
    </row>
    <row r="63" spans="1:25" ht="13.15" customHeight="1">
      <c r="A63" s="24">
        <v>6</v>
      </c>
      <c r="B63" s="18" t="s">
        <v>25</v>
      </c>
      <c r="C63" s="6">
        <v>481</v>
      </c>
      <c r="D63" s="5">
        <v>117</v>
      </c>
      <c r="E63" s="5">
        <v>249.39944848000002</v>
      </c>
      <c r="F63" s="5">
        <f t="shared" si="72"/>
        <v>207.83287373333334</v>
      </c>
      <c r="G63" s="5">
        <v>15</v>
      </c>
      <c r="H63" s="5">
        <f t="shared" si="73"/>
        <v>7.2173375321010242</v>
      </c>
      <c r="I63" s="120">
        <v>234.39944848000002</v>
      </c>
      <c r="J63" s="5">
        <v>0</v>
      </c>
      <c r="K63" s="5">
        <f t="shared" si="74"/>
        <v>0</v>
      </c>
      <c r="L63" s="7">
        <v>78.028598305868002</v>
      </c>
      <c r="M63" s="7">
        <f t="shared" si="75"/>
        <v>65.023831921556663</v>
      </c>
      <c r="N63" s="7">
        <v>5</v>
      </c>
      <c r="O63" s="7">
        <f t="shared" si="76"/>
        <v>7.6894883802478624</v>
      </c>
      <c r="P63" s="118">
        <v>73.028598305868002</v>
      </c>
      <c r="Q63" s="7">
        <v>0</v>
      </c>
      <c r="R63" s="17">
        <f t="shared" si="77"/>
        <v>0</v>
      </c>
      <c r="S63" s="106">
        <f t="shared" si="6"/>
        <v>170.87935412672576</v>
      </c>
      <c r="T63" s="68">
        <f t="shared" si="78"/>
        <v>15</v>
      </c>
      <c r="U63" s="76">
        <f t="shared" si="79"/>
        <v>155.87935412672576</v>
      </c>
      <c r="V63" s="72">
        <f t="shared" si="80"/>
        <v>66.592126117953029</v>
      </c>
      <c r="W63" s="80">
        <f t="shared" si="81"/>
        <v>5</v>
      </c>
      <c r="X63" s="84">
        <f t="shared" si="82"/>
        <v>61.592126117953029</v>
      </c>
      <c r="Y63" s="29"/>
    </row>
    <row r="64" spans="1:25" ht="13.15" customHeight="1" thickBot="1">
      <c r="A64" s="101">
        <v>7</v>
      </c>
      <c r="B64" s="52" t="s">
        <v>27</v>
      </c>
      <c r="C64" s="53">
        <v>504</v>
      </c>
      <c r="D64" s="54">
        <v>350</v>
      </c>
      <c r="E64" s="54">
        <v>105.51515128</v>
      </c>
      <c r="F64" s="54">
        <f t="shared" si="72"/>
        <v>87.929292733333341</v>
      </c>
      <c r="G64" s="54">
        <v>68</v>
      </c>
      <c r="H64" s="54">
        <f t="shared" si="73"/>
        <v>77.334865192452199</v>
      </c>
      <c r="I64" s="123">
        <v>37.515151279999998</v>
      </c>
      <c r="J64" s="54">
        <v>19</v>
      </c>
      <c r="K64" s="54">
        <f t="shared" si="74"/>
        <v>50.646203871578791</v>
      </c>
      <c r="L64" s="55">
        <v>78.028598305868002</v>
      </c>
      <c r="M64" s="55">
        <f t="shared" si="75"/>
        <v>65.023831921556663</v>
      </c>
      <c r="N64" s="55">
        <v>14</v>
      </c>
      <c r="O64" s="55">
        <f t="shared" si="76"/>
        <v>21.530567464694013</v>
      </c>
      <c r="P64" s="122">
        <v>64.028598305868002</v>
      </c>
      <c r="Q64" s="55">
        <v>7</v>
      </c>
      <c r="R64" s="112">
        <f t="shared" si="77"/>
        <v>10.932614777166648</v>
      </c>
      <c r="S64" s="106">
        <f t="shared" si="6"/>
        <v>72.29511136130705</v>
      </c>
      <c r="T64" s="68">
        <f t="shared" si="78"/>
        <v>87</v>
      </c>
      <c r="U64" s="76">
        <f t="shared" si="79"/>
        <v>-14.70488863869295</v>
      </c>
      <c r="V64" s="72">
        <f t="shared" si="80"/>
        <v>66.592126117953029</v>
      </c>
      <c r="W64" s="80">
        <f t="shared" si="81"/>
        <v>21</v>
      </c>
      <c r="X64" s="84">
        <f t="shared" si="82"/>
        <v>45.592126117953029</v>
      </c>
      <c r="Y64" s="29"/>
    </row>
    <row r="65" spans="1:25" s="11" customFormat="1" ht="15" customHeight="1" thickBot="1">
      <c r="A65" s="102"/>
      <c r="B65" s="58" t="s">
        <v>34</v>
      </c>
      <c r="C65" s="59">
        <f t="shared" ref="C65:D65" si="83">SUM(C58:C64)</f>
        <v>4259</v>
      </c>
      <c r="D65" s="59">
        <f t="shared" si="83"/>
        <v>2114</v>
      </c>
      <c r="E65" s="59">
        <v>1469.6753214000003</v>
      </c>
      <c r="F65" s="60">
        <f t="shared" si="72"/>
        <v>1224.7294345000003</v>
      </c>
      <c r="G65" s="59">
        <v>395</v>
      </c>
      <c r="H65" s="60">
        <f t="shared" si="73"/>
        <v>32.252021456580735</v>
      </c>
      <c r="I65" s="124">
        <v>1074.6753214</v>
      </c>
      <c r="J65" s="60">
        <f>SUM(J58:J64)</f>
        <v>67</v>
      </c>
      <c r="K65" s="60">
        <f t="shared" si="74"/>
        <v>6.234441106614212</v>
      </c>
      <c r="L65" s="59">
        <v>665.57927117789791</v>
      </c>
      <c r="M65" s="59">
        <f>SUM(M58:M64)</f>
        <v>554.64939264824829</v>
      </c>
      <c r="N65" s="59">
        <f>SUM(N58:N64)</f>
        <v>144</v>
      </c>
      <c r="O65" s="59">
        <f>N65*100/M65</f>
        <v>25.962347008522372</v>
      </c>
      <c r="P65" s="59">
        <f>SUM(P58:P64)</f>
        <v>521.57927117789791</v>
      </c>
      <c r="Q65" s="59">
        <f>SUM(Q58:Q64)</f>
        <v>25</v>
      </c>
      <c r="R65" s="103">
        <f t="shared" si="77"/>
        <v>4.7931352684974922</v>
      </c>
      <c r="S65" s="110">
        <f t="shared" ref="S65:X65" si="84">SUM(S58:S64)</f>
        <v>1006.9676225324912</v>
      </c>
      <c r="T65" s="96">
        <f t="shared" si="84"/>
        <v>462</v>
      </c>
      <c r="U65" s="77">
        <f t="shared" si="84"/>
        <v>544.96762253249108</v>
      </c>
      <c r="V65" s="98">
        <f t="shared" si="84"/>
        <v>568.02684823367724</v>
      </c>
      <c r="W65" s="99">
        <f t="shared" si="84"/>
        <v>169</v>
      </c>
      <c r="X65" s="100">
        <f t="shared" si="84"/>
        <v>399.02684823367724</v>
      </c>
      <c r="Y65" s="32"/>
    </row>
    <row r="66" spans="1:25" s="9" customFormat="1" ht="19.5" customHeight="1" thickBot="1">
      <c r="A66" s="25"/>
      <c r="B66" s="125" t="s">
        <v>39</v>
      </c>
      <c r="C66" s="126">
        <f>C16+C25+C34+C47+C56+C65</f>
        <v>30926</v>
      </c>
      <c r="D66" s="126">
        <f>D16+D25+D34+D47+D56+D65</f>
        <v>15680</v>
      </c>
      <c r="E66" s="126">
        <v>10446</v>
      </c>
      <c r="F66" s="126">
        <f>F16+F25+F34+F47+F56+F65</f>
        <v>8704.9999806000014</v>
      </c>
      <c r="G66" s="126">
        <f>G16+G25+G34+G47+G56+G65</f>
        <v>2842</v>
      </c>
      <c r="H66" s="127">
        <f t="shared" si="73"/>
        <v>32.647903576492737</v>
      </c>
      <c r="I66" s="126">
        <f>I16+I25+I34+I47+I56+I65</f>
        <v>7776.5029285199998</v>
      </c>
      <c r="J66" s="126">
        <f t="shared" ref="J66" si="85">J16+J25+J34+J47+J56+J65</f>
        <v>447</v>
      </c>
      <c r="K66" s="127">
        <f t="shared" si="74"/>
        <v>5.7480850211043597</v>
      </c>
      <c r="L66" s="126">
        <f>L16+L25+L34+L47+L56+L65</f>
        <v>4599.7157845635775</v>
      </c>
      <c r="M66" s="126">
        <f>M16+M25+M34+M47+M56+M65</f>
        <v>3833.0964871363149</v>
      </c>
      <c r="N66" s="126">
        <f>N16+N25+N34+N47+N56+N65</f>
        <v>1309</v>
      </c>
      <c r="O66" s="126">
        <f t="shared" si="76"/>
        <v>34.14993607369238</v>
      </c>
      <c r="P66" s="126">
        <f>P16+P25+P34+P47+P56+P65</f>
        <v>3293.9237329192001</v>
      </c>
      <c r="Q66" s="126">
        <f>Q16+Q25+Q34+Q47+Q56+Q65</f>
        <v>218</v>
      </c>
      <c r="R66" s="128">
        <f t="shared" si="77"/>
        <v>6.6182467378138155</v>
      </c>
      <c r="S66" s="111">
        <v>10446</v>
      </c>
      <c r="T66" s="97">
        <f>G66+J66</f>
        <v>3289</v>
      </c>
      <c r="U66" s="78">
        <f>S66-T66</f>
        <v>7157</v>
      </c>
      <c r="V66" s="59">
        <f t="shared" ref="V66:X66" si="86">V16+V25+V34+V47+V56+V65</f>
        <v>3925.5460213663996</v>
      </c>
      <c r="W66" s="59">
        <f t="shared" si="86"/>
        <v>1527</v>
      </c>
      <c r="X66" s="103">
        <f t="shared" si="86"/>
        <v>2407.8014129098187</v>
      </c>
      <c r="Y66" s="22"/>
    </row>
    <row r="67" spans="1:25">
      <c r="B67" s="20"/>
      <c r="C67" s="19"/>
      <c r="D67" s="13"/>
      <c r="E67" s="13" t="s">
        <v>61</v>
      </c>
      <c r="F67" s="13"/>
      <c r="G67" s="13"/>
      <c r="H67" s="13"/>
      <c r="I67" s="13"/>
      <c r="J67" s="13"/>
      <c r="K67" s="13"/>
      <c r="L67" s="8"/>
      <c r="M67" s="8"/>
      <c r="N67" s="8"/>
      <c r="O67" s="8"/>
      <c r="P67" s="8"/>
      <c r="Q67" s="8"/>
      <c r="R67" s="8"/>
      <c r="S67" s="28"/>
    </row>
    <row r="68" spans="1:25">
      <c r="B68" s="21"/>
      <c r="C68" s="13"/>
      <c r="D68" s="13"/>
      <c r="E68" s="19" t="s">
        <v>61</v>
      </c>
      <c r="F68" s="13"/>
      <c r="G68" s="13"/>
      <c r="H68" s="13"/>
      <c r="I68" s="13"/>
      <c r="J68" s="13"/>
      <c r="K68" s="13"/>
      <c r="L68" s="8"/>
      <c r="M68" s="8"/>
      <c r="N68" s="8"/>
      <c r="O68" s="8"/>
      <c r="P68" s="8"/>
      <c r="Q68" s="8"/>
      <c r="R68" s="8"/>
    </row>
    <row r="69" spans="1:25">
      <c r="B69" s="20"/>
      <c r="C69" s="13"/>
      <c r="D69" s="13"/>
      <c r="E69" s="13"/>
      <c r="F69" s="13"/>
      <c r="G69" s="13"/>
      <c r="H69" s="13"/>
      <c r="I69" s="13"/>
      <c r="J69" s="13"/>
      <c r="K69" s="13"/>
      <c r="L69" s="8"/>
      <c r="M69" s="8"/>
      <c r="N69" s="8"/>
      <c r="O69" s="8"/>
      <c r="P69" s="8"/>
      <c r="Q69" s="8"/>
      <c r="R69" s="8"/>
    </row>
  </sheetData>
  <mergeCells count="37">
    <mergeCell ref="S37:U37"/>
    <mergeCell ref="V37:X37"/>
    <mergeCell ref="S6:U6"/>
    <mergeCell ref="V6:X6"/>
    <mergeCell ref="A8:R8"/>
    <mergeCell ref="A17:R17"/>
    <mergeCell ref="A26:R26"/>
    <mergeCell ref="A36:A38"/>
    <mergeCell ref="B36:B38"/>
    <mergeCell ref="C36:K36"/>
    <mergeCell ref="L36:R36"/>
    <mergeCell ref="C37:C38"/>
    <mergeCell ref="D37:D38"/>
    <mergeCell ref="E37:E38"/>
    <mergeCell ref="F37:H37"/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  <mergeCell ref="F6:H6"/>
    <mergeCell ref="I6:K6"/>
    <mergeCell ref="L6:L7"/>
    <mergeCell ref="M6:O6"/>
    <mergeCell ref="P6:R6"/>
    <mergeCell ref="A57:R57"/>
    <mergeCell ref="I37:K37"/>
    <mergeCell ref="L37:L38"/>
    <mergeCell ref="M37:O37"/>
    <mergeCell ref="P37:R37"/>
    <mergeCell ref="A39:R39"/>
    <mergeCell ref="A48:R48"/>
  </mergeCells>
  <printOptions horizontalCentered="1"/>
  <pageMargins left="0.43307086614173229" right="0.43307086614173229" top="0.35433070866141736" bottom="0.21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Soltan</dc:creator>
  <cp:lastModifiedBy>Адиль</cp:lastModifiedBy>
  <cp:lastPrinted>2016-11-28T07:22:08Z</cp:lastPrinted>
  <dcterms:created xsi:type="dcterms:W3CDTF">2013-05-15T09:52:00Z</dcterms:created>
  <dcterms:modified xsi:type="dcterms:W3CDTF">2016-11-28T14:00:40Z</dcterms:modified>
</cp:coreProperties>
</file>